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3955" windowHeight="10560" activeTab="4"/>
  </bookViews>
  <sheets>
    <sheet name="trasferte" sheetId="20" r:id="rId1"/>
    <sheet name="MASCHERA" sheetId="12" r:id="rId2"/>
    <sheet name="NOTIFICA" sheetId="13" r:id="rId3"/>
    <sheet name="NOTIF URGENTE" sheetId="19" r:id="rId4"/>
    <sheet name="ESECUZIONE" sheetId="15" r:id="rId5"/>
    <sheet name="ESEC URGENTE" sheetId="16" r:id="rId6"/>
    <sheet name="A_TER" sheetId="17" r:id="rId7"/>
    <sheet name="C_TER" sheetId="18" r:id="rId8"/>
  </sheets>
  <calcPr calcId="125725"/>
</workbook>
</file>

<file path=xl/calcChain.xml><?xml version="1.0" encoding="utf-8"?>
<calcChain xmlns="http://schemas.openxmlformats.org/spreadsheetml/2006/main">
  <c r="G29" i="12"/>
  <c r="G27"/>
  <c r="G28" s="1"/>
  <c r="G26"/>
  <c r="C14" i="13"/>
  <c r="C13"/>
  <c r="C12"/>
  <c r="C11"/>
  <c r="C10"/>
  <c r="C9"/>
  <c r="B14"/>
  <c r="B14" i="19" s="1"/>
  <c r="B13" i="13"/>
  <c r="B13" i="19" s="1"/>
  <c r="B12" i="13"/>
  <c r="B12" i="19" s="1"/>
  <c r="B11" i="13"/>
  <c r="B11" i="19" s="1"/>
  <c r="B10" i="13"/>
  <c r="B10" i="19" s="1"/>
  <c r="B9" i="13"/>
  <c r="B9" i="19" s="1"/>
  <c r="K9" i="13"/>
  <c r="K9" i="19" s="1"/>
  <c r="K8" i="13"/>
  <c r="K8" i="19" s="1"/>
  <c r="D6" i="13"/>
  <c r="K10" s="1"/>
  <c r="K10" i="19" s="1"/>
  <c r="K27" i="12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E14" i="20"/>
  <c r="D15" s="1"/>
  <c r="D14"/>
  <c r="E13"/>
  <c r="D13"/>
  <c r="B11"/>
  <c r="A11"/>
  <c r="G11" s="1"/>
  <c r="H11" s="1"/>
  <c r="H10"/>
  <c r="G10"/>
  <c r="B10"/>
  <c r="H9"/>
  <c r="G9"/>
  <c r="B9"/>
  <c r="H8"/>
  <c r="G8"/>
  <c r="B8"/>
  <c r="I12" i="15"/>
  <c r="A12" i="20" l="1"/>
  <c r="E15"/>
  <c r="I4" i="19"/>
  <c r="G12" i="20" l="1"/>
  <c r="H12" s="1"/>
  <c r="A13"/>
  <c r="B12"/>
  <c r="D16"/>
  <c r="E16"/>
  <c r="D5" i="18"/>
  <c r="B4" i="15"/>
  <c r="G14" i="12"/>
  <c r="D17" i="20" l="1"/>
  <c r="E17"/>
  <c r="A14"/>
  <c r="G13"/>
  <c r="H13" s="1"/>
  <c r="B13"/>
  <c r="D18" l="1"/>
  <c r="E18"/>
  <c r="G14"/>
  <c r="H14" s="1"/>
  <c r="B14"/>
  <c r="A15"/>
  <c r="G4" i="15"/>
  <c r="I10"/>
  <c r="D6" s="1"/>
  <c r="I9"/>
  <c r="I8"/>
  <c r="I10" i="16"/>
  <c r="I9"/>
  <c r="I8"/>
  <c r="A16" i="20" l="1"/>
  <c r="G15"/>
  <c r="H15" s="1"/>
  <c r="B15"/>
  <c r="D19"/>
  <c r="E19"/>
  <c r="D20" l="1"/>
  <c r="E20"/>
  <c r="G16"/>
  <c r="H16" s="1"/>
  <c r="B16"/>
  <c r="A17"/>
  <c r="D6" i="16"/>
  <c r="C9" i="19"/>
  <c r="D9" s="1"/>
  <c r="K12"/>
  <c r="C49" s="1"/>
  <c r="J58"/>
  <c r="J57"/>
  <c r="J56"/>
  <c r="C54"/>
  <c r="C46"/>
  <c r="C45"/>
  <c r="C44"/>
  <c r="G42"/>
  <c r="A38"/>
  <c r="A37"/>
  <c r="D22"/>
  <c r="D19"/>
  <c r="J55" s="1"/>
  <c r="G18"/>
  <c r="F18"/>
  <c r="G17"/>
  <c r="F17"/>
  <c r="G16"/>
  <c r="F16"/>
  <c r="G15"/>
  <c r="F15"/>
  <c r="G14"/>
  <c r="F14"/>
  <c r="C14"/>
  <c r="D14" s="1"/>
  <c r="G13"/>
  <c r="F13"/>
  <c r="C13"/>
  <c r="D13" s="1"/>
  <c r="G12"/>
  <c r="F12"/>
  <c r="C12"/>
  <c r="D12" s="1"/>
  <c r="G11"/>
  <c r="F11"/>
  <c r="C11"/>
  <c r="D11" s="1"/>
  <c r="G10"/>
  <c r="F10"/>
  <c r="C10"/>
  <c r="D10" s="1"/>
  <c r="G9"/>
  <c r="F9"/>
  <c r="D35"/>
  <c r="A43" s="1"/>
  <c r="B4"/>
  <c r="D14" i="13"/>
  <c r="D13"/>
  <c r="D12"/>
  <c r="D11"/>
  <c r="D10"/>
  <c r="D9"/>
  <c r="F9"/>
  <c r="F10"/>
  <c r="F11"/>
  <c r="F12"/>
  <c r="F13"/>
  <c r="F14"/>
  <c r="F15"/>
  <c r="F16"/>
  <c r="F17"/>
  <c r="A38"/>
  <c r="F17" i="18"/>
  <c r="E17"/>
  <c r="F16"/>
  <c r="E16"/>
  <c r="F15"/>
  <c r="E15"/>
  <c r="F14"/>
  <c r="E14"/>
  <c r="F13"/>
  <c r="E13"/>
  <c r="F12"/>
  <c r="E12"/>
  <c r="F11"/>
  <c r="E11"/>
  <c r="F10"/>
  <c r="E10"/>
  <c r="F9"/>
  <c r="E9"/>
  <c r="F8"/>
  <c r="E8"/>
  <c r="G6"/>
  <c r="G3"/>
  <c r="B3"/>
  <c r="E49" i="17"/>
  <c r="C65"/>
  <c r="C57"/>
  <c r="C56"/>
  <c r="C55"/>
  <c r="F53"/>
  <c r="A48"/>
  <c r="F18"/>
  <c r="E18"/>
  <c r="F17"/>
  <c r="E17"/>
  <c r="F16"/>
  <c r="E16"/>
  <c r="F15"/>
  <c r="E15"/>
  <c r="F14"/>
  <c r="E14"/>
  <c r="F13"/>
  <c r="E13"/>
  <c r="C60"/>
  <c r="F12"/>
  <c r="E12"/>
  <c r="F11"/>
  <c r="E11"/>
  <c r="F10"/>
  <c r="E10"/>
  <c r="F9"/>
  <c r="E9"/>
  <c r="G7"/>
  <c r="G4"/>
  <c r="D46" s="1"/>
  <c r="A54" s="1"/>
  <c r="B4"/>
  <c r="I12" i="16"/>
  <c r="C64" s="1"/>
  <c r="H72"/>
  <c r="H71"/>
  <c r="C69"/>
  <c r="C61"/>
  <c r="C60"/>
  <c r="C59"/>
  <c r="F57"/>
  <c r="A52"/>
  <c r="F18"/>
  <c r="E18"/>
  <c r="F17"/>
  <c r="E17"/>
  <c r="F16"/>
  <c r="E16"/>
  <c r="F15"/>
  <c r="E15"/>
  <c r="F14"/>
  <c r="E14"/>
  <c r="F13"/>
  <c r="E13"/>
  <c r="D13"/>
  <c r="H73" s="1"/>
  <c r="F12"/>
  <c r="E12"/>
  <c r="F11"/>
  <c r="E11"/>
  <c r="F10"/>
  <c r="E10"/>
  <c r="D10"/>
  <c r="H70" s="1"/>
  <c r="F9"/>
  <c r="E9"/>
  <c r="G7"/>
  <c r="G4"/>
  <c r="D50" s="1"/>
  <c r="A58" s="1"/>
  <c r="B4"/>
  <c r="F18" i="15"/>
  <c r="E18"/>
  <c r="F17"/>
  <c r="E17"/>
  <c r="F16"/>
  <c r="E16"/>
  <c r="F15"/>
  <c r="E15"/>
  <c r="F14"/>
  <c r="E14"/>
  <c r="F13"/>
  <c r="E13"/>
  <c r="D13"/>
  <c r="F12"/>
  <c r="E12"/>
  <c r="F11"/>
  <c r="E11"/>
  <c r="F10"/>
  <c r="E10"/>
  <c r="D10"/>
  <c r="F9"/>
  <c r="E9"/>
  <c r="G7"/>
  <c r="G18" i="13"/>
  <c r="G17"/>
  <c r="G16"/>
  <c r="G15"/>
  <c r="G14"/>
  <c r="G13"/>
  <c r="G12"/>
  <c r="G11"/>
  <c r="G10"/>
  <c r="G9"/>
  <c r="F18"/>
  <c r="J57"/>
  <c r="J56"/>
  <c r="D22"/>
  <c r="J58" s="1"/>
  <c r="D19"/>
  <c r="J55" s="1"/>
  <c r="B4"/>
  <c r="G42"/>
  <c r="C54"/>
  <c r="C46"/>
  <c r="C45"/>
  <c r="C44"/>
  <c r="I4"/>
  <c r="D35" s="1"/>
  <c r="A43" s="1"/>
  <c r="K12"/>
  <c r="C49" s="1"/>
  <c r="A37"/>
  <c r="E26" i="12"/>
  <c r="E25"/>
  <c r="E24"/>
  <c r="G16"/>
  <c r="G15"/>
  <c r="E30"/>
  <c r="E29"/>
  <c r="E28"/>
  <c r="F20"/>
  <c r="G19"/>
  <c r="G18"/>
  <c r="G17"/>
  <c r="A18" i="20" l="1"/>
  <c r="G17"/>
  <c r="H17" s="1"/>
  <c r="B17"/>
  <c r="D21"/>
  <c r="E21"/>
  <c r="C15" i="19"/>
  <c r="D15"/>
  <c r="C15" i="13"/>
  <c r="D15"/>
  <c r="K29" i="12"/>
  <c r="K13" i="19" s="1"/>
  <c r="G20" i="12"/>
  <c r="I16" i="15" s="1"/>
  <c r="D22" i="20" l="1"/>
  <c r="E22"/>
  <c r="G18"/>
  <c r="H18" s="1"/>
  <c r="B18"/>
  <c r="A19"/>
  <c r="I17" i="16"/>
  <c r="C70" s="1"/>
  <c r="K17" i="19"/>
  <c r="C55" s="1"/>
  <c r="C50"/>
  <c r="K15"/>
  <c r="K14"/>
  <c r="I13" i="17"/>
  <c r="I13" i="16"/>
  <c r="I13" i="15"/>
  <c r="I12" i="18"/>
  <c r="I16"/>
  <c r="I17" i="17"/>
  <c r="C66" s="1"/>
  <c r="K17" i="13"/>
  <c r="K13"/>
  <c r="C50" s="1"/>
  <c r="A20" i="20" l="1"/>
  <c r="G19"/>
  <c r="H19" s="1"/>
  <c r="B19"/>
  <c r="D23"/>
  <c r="E23"/>
  <c r="K18" i="19"/>
  <c r="C56" s="1"/>
  <c r="C53"/>
  <c r="C52"/>
  <c r="C55" i="13"/>
  <c r="C61" i="17"/>
  <c r="I14"/>
  <c r="I18" s="1"/>
  <c r="C67" s="1"/>
  <c r="I15" i="16"/>
  <c r="C65"/>
  <c r="I14"/>
  <c r="C53" i="13"/>
  <c r="I15" i="15"/>
  <c r="I14"/>
  <c r="I13" i="18"/>
  <c r="K15" i="13"/>
  <c r="K14"/>
  <c r="C52"/>
  <c r="D24" i="20" l="1"/>
  <c r="E24"/>
  <c r="G20"/>
  <c r="H20" s="1"/>
  <c r="B20"/>
  <c r="A21"/>
  <c r="I18" i="15"/>
  <c r="I19" s="1"/>
  <c r="G5" i="12" s="1"/>
  <c r="K19" i="19"/>
  <c r="C57"/>
  <c r="I19" i="17"/>
  <c r="D9" s="1"/>
  <c r="D14" s="1"/>
  <c r="I18" i="16"/>
  <c r="C71" s="1"/>
  <c r="C68"/>
  <c r="C67"/>
  <c r="C64" i="17"/>
  <c r="C63"/>
  <c r="K18" i="13"/>
  <c r="C56" s="1"/>
  <c r="C57" s="1"/>
  <c r="A22" i="20" l="1"/>
  <c r="G21"/>
  <c r="H21" s="1"/>
  <c r="B21"/>
  <c r="D25"/>
  <c r="E25"/>
  <c r="D18" i="19"/>
  <c r="J54" s="1"/>
  <c r="J59" s="1"/>
  <c r="E5" i="12"/>
  <c r="I19" i="16"/>
  <c r="C68" i="17"/>
  <c r="I18" i="18"/>
  <c r="D8" s="1"/>
  <c r="D13" s="1"/>
  <c r="C72" i="16"/>
  <c r="K19" i="13"/>
  <c r="G22" i="20" l="1"/>
  <c r="H22" s="1"/>
  <c r="B22"/>
  <c r="A23"/>
  <c r="D26"/>
  <c r="E26"/>
  <c r="D23" i="19"/>
  <c r="D9" i="16"/>
  <c r="J5" i="12"/>
  <c r="D9" i="15"/>
  <c r="D14" s="1"/>
  <c r="D18" i="13"/>
  <c r="D23" s="1"/>
  <c r="C5" i="12"/>
  <c r="D27" i="20" l="1"/>
  <c r="E27"/>
  <c r="A24"/>
  <c r="G23"/>
  <c r="H23" s="1"/>
  <c r="B23"/>
  <c r="J54" i="13"/>
  <c r="J59" s="1"/>
  <c r="D14" i="16"/>
  <c r="H69"/>
  <c r="H74" s="1"/>
  <c r="G24" i="20" l="1"/>
  <c r="H24" s="1"/>
  <c r="B24"/>
  <c r="A25"/>
  <c r="D28"/>
  <c r="E28"/>
  <c r="D29" l="1"/>
  <c r="E29"/>
  <c r="A26"/>
  <c r="G25"/>
  <c r="H25" s="1"/>
  <c r="B25"/>
  <c r="D30" l="1"/>
  <c r="E30"/>
  <c r="G26"/>
  <c r="H26" s="1"/>
  <c r="B26"/>
  <c r="A27"/>
  <c r="A28" l="1"/>
  <c r="G27"/>
  <c r="H27" s="1"/>
  <c r="B27"/>
  <c r="D31"/>
  <c r="E31"/>
  <c r="D32" l="1"/>
  <c r="E32"/>
  <c r="G28"/>
  <c r="H28" s="1"/>
  <c r="B28"/>
  <c r="A29"/>
  <c r="D33" l="1"/>
  <c r="E33"/>
  <c r="A30"/>
  <c r="G29"/>
  <c r="H29" s="1"/>
  <c r="B29"/>
  <c r="G30" l="1"/>
  <c r="H30" s="1"/>
  <c r="B30"/>
  <c r="A31"/>
  <c r="D34"/>
  <c r="E34"/>
  <c r="D35" l="1"/>
  <c r="E35"/>
  <c r="A32"/>
  <c r="G31"/>
  <c r="H31" s="1"/>
  <c r="B31"/>
  <c r="D36" l="1"/>
  <c r="E36"/>
  <c r="G32"/>
  <c r="H32" s="1"/>
  <c r="B32"/>
  <c r="A33"/>
  <c r="A34" l="1"/>
  <c r="G33"/>
  <c r="H33" s="1"/>
  <c r="B33"/>
  <c r="D37"/>
  <c r="E37"/>
  <c r="D38" l="1"/>
  <c r="E38"/>
  <c r="G34"/>
  <c r="H34" s="1"/>
  <c r="B34"/>
  <c r="A35"/>
  <c r="A36" l="1"/>
  <c r="G35"/>
  <c r="H35" s="1"/>
  <c r="B35"/>
  <c r="D39"/>
  <c r="E39"/>
  <c r="D40" l="1"/>
  <c r="E40"/>
  <c r="G36"/>
  <c r="H36" s="1"/>
  <c r="B36"/>
  <c r="A37"/>
  <c r="D41" l="1"/>
  <c r="E41"/>
  <c r="A38"/>
  <c r="G37"/>
  <c r="H37" s="1"/>
  <c r="B37"/>
  <c r="G38" l="1"/>
  <c r="H38" s="1"/>
  <c r="B38"/>
  <c r="A39"/>
  <c r="A40" l="1"/>
  <c r="G39"/>
  <c r="H39" s="1"/>
  <c r="B39"/>
  <c r="G40" l="1"/>
  <c r="H40" s="1"/>
  <c r="B40"/>
  <c r="A41"/>
  <c r="G41" l="1"/>
  <c r="H41" s="1"/>
  <c r="B41"/>
</calcChain>
</file>

<file path=xl/sharedStrings.xml><?xml version="1.0" encoding="utf-8"?>
<sst xmlns="http://schemas.openxmlformats.org/spreadsheetml/2006/main" count="387" uniqueCount="124">
  <si>
    <t>Tribunale di Forlì</t>
  </si>
  <si>
    <t>Ufficio Notificazioni Esecuzioni e Protesti</t>
  </si>
  <si>
    <t>DIRITTI DI NOTIFICA</t>
  </si>
  <si>
    <t>Destinatari</t>
  </si>
  <si>
    <t>Da 1 a 2</t>
  </si>
  <si>
    <t>da 3 a 6</t>
  </si>
  <si>
    <t>oltre 66</t>
  </si>
  <si>
    <t>Normale</t>
  </si>
  <si>
    <t>Urgente</t>
  </si>
  <si>
    <t>Km</t>
  </si>
  <si>
    <t>euro</t>
  </si>
  <si>
    <t>TOTALE</t>
  </si>
  <si>
    <t>TRASFERTE</t>
  </si>
  <si>
    <t>SPESE POSTALI</t>
  </si>
  <si>
    <t>costo unitario</t>
  </si>
  <si>
    <t>numero di atti</t>
  </si>
  <si>
    <t>CRON. MOD. A</t>
  </si>
  <si>
    <t>Studio Legale-Avv.</t>
  </si>
  <si>
    <t>DISTINTA</t>
  </si>
  <si>
    <t>Diritto</t>
  </si>
  <si>
    <t>10% Erario</t>
  </si>
  <si>
    <t>quietanza</t>
  </si>
  <si>
    <t>Trasferta</t>
  </si>
  <si>
    <t xml:space="preserve">COPIA SPECIFICA ATTO </t>
  </si>
  <si>
    <t>Deposito</t>
  </si>
  <si>
    <t>Boll.</t>
  </si>
  <si>
    <t>sub.totale</t>
  </si>
  <si>
    <t>altro</t>
  </si>
  <si>
    <t>Tasse erariali pagate in modo virtuale</t>
  </si>
  <si>
    <t>L'Ufficiale Giudiziario</t>
  </si>
  <si>
    <t>Costo atto</t>
  </si>
  <si>
    <t>Mod. A</t>
  </si>
  <si>
    <t>sp. postali</t>
  </si>
  <si>
    <t>data</t>
  </si>
  <si>
    <t>altro: 140, ecc.</t>
  </si>
  <si>
    <t>Calcola fino a 165 Km</t>
  </si>
  <si>
    <t>Forlì</t>
  </si>
  <si>
    <t>CRON. MOD. C</t>
  </si>
  <si>
    <t>Mod. C</t>
  </si>
  <si>
    <t>Studio Legale</t>
  </si>
  <si>
    <t>ESECUZIONE URGENTE</t>
  </si>
  <si>
    <t>ESECUZIONE NON URGENTE</t>
  </si>
  <si>
    <t>NOTIFICAZIONE NON URGENTE</t>
  </si>
  <si>
    <t>numero di destinatari</t>
  </si>
  <si>
    <t>50 GR</t>
  </si>
  <si>
    <t>100 GR</t>
  </si>
  <si>
    <t>250 GR</t>
  </si>
  <si>
    <t>350 GR</t>
  </si>
  <si>
    <t>studio legale:</t>
  </si>
  <si>
    <t>N°</t>
  </si>
  <si>
    <t>NOTIFICAZIONE URGENTE</t>
  </si>
  <si>
    <t>STUDIO LEGALE</t>
  </si>
  <si>
    <t>SPESE POSTALI ex ART. 140 C.P.C.</t>
  </si>
  <si>
    <t>T.E.10% su differenza trasferta</t>
  </si>
  <si>
    <t>RECUPERO MAGGIORI SPESE</t>
  </si>
  <si>
    <t xml:space="preserve">Normale </t>
  </si>
  <si>
    <t>ESECUZIONI</t>
  </si>
  <si>
    <t>URGENTE</t>
  </si>
  <si>
    <t>NB. Da Consegnare all'Ufficiale Giudiziario al momento del ritiro degli atti.</t>
  </si>
  <si>
    <t>DA RESTITUIRE</t>
  </si>
  <si>
    <t>DIFFERENZA DA RECUPERARE o RESTITUIRE AL DEPOSITANTE</t>
  </si>
  <si>
    <t>DA RECUPERARE</t>
  </si>
  <si>
    <t>Forlì ______________________________</t>
  </si>
  <si>
    <t>L'Avvocato o delegato</t>
  </si>
  <si>
    <t>Ritirato l'atto in data odierna e dichiaro di aver ricevuto/versato la somma residuale sopra evidenziata.</t>
  </si>
  <si>
    <t>DATA</t>
  </si>
  <si>
    <t>fino a 20 gr</t>
  </si>
  <si>
    <r>
      <t xml:space="preserve">INDICARE: </t>
    </r>
    <r>
      <rPr>
        <b/>
        <sz val="11"/>
        <color theme="1"/>
        <rFont val="Calibri"/>
        <family val="2"/>
        <scheme val="minor"/>
      </rPr>
      <t>1 o 2 o 3</t>
    </r>
    <r>
      <rPr>
        <sz val="11"/>
        <color theme="1"/>
        <rFont val="Calibri"/>
        <family val="2"/>
        <scheme val="minor"/>
      </rPr>
      <t xml:space="preserve"> a secondo della somma precettata</t>
    </r>
  </si>
  <si>
    <t>DIRITTI DI ESECUZIONE</t>
  </si>
  <si>
    <t>Trasferte Km</t>
  </si>
  <si>
    <t>differenza trasferta 140 c.p.c.</t>
  </si>
  <si>
    <t>deposito/Anticipazione</t>
  </si>
  <si>
    <t xml:space="preserve">      TOTALE avere</t>
  </si>
  <si>
    <r>
      <t>Quietanza</t>
    </r>
    <r>
      <rPr>
        <sz val="6"/>
        <color theme="1"/>
        <rFont val="Century Gothic"/>
        <family val="2"/>
      </rPr>
      <t xml:space="preserve"> ( TOT &gt; 77,48)</t>
    </r>
  </si>
  <si>
    <t>TOTALE avere</t>
  </si>
  <si>
    <t>Modello F</t>
  </si>
  <si>
    <t>Mod. A/TER</t>
  </si>
  <si>
    <t>CRON. MOD. A/TER</t>
  </si>
  <si>
    <t>TRASFERTA ANTICIPATA</t>
  </si>
  <si>
    <t xml:space="preserve">TOTALE </t>
  </si>
  <si>
    <t>Ritirato l'atto in data odierna .</t>
  </si>
  <si>
    <t>CRON. MOD. C/TER</t>
  </si>
  <si>
    <t>1. MODELLO A - NOTIFICAZIONE NON URGENTE</t>
  </si>
  <si>
    <t>2. MODELLO A - NOTIFICAZIONE URGENTE</t>
  </si>
  <si>
    <t>3. MODELLO C - ESECUZIONE NON URGENTE</t>
  </si>
  <si>
    <t>4. MODELLO C - ESECUZIONE URGENTE</t>
  </si>
  <si>
    <t>6. MODELLO C/TER - ESECUZIONE NON URGENTE</t>
  </si>
  <si>
    <t>5. MODELLO A/TER - NOTIFICAZIONE NON URGENTE - ATTO ESENTE</t>
  </si>
  <si>
    <t xml:space="preserve">PER TORNARE INDIETRO (su questo foglio MASCHERA) CLICCA SU U.N.E.P. </t>
  </si>
  <si>
    <t>INDICARE LE PARTI</t>
  </si>
  <si>
    <t>PARTE ISTANTE:</t>
  </si>
  <si>
    <t>note</t>
  </si>
  <si>
    <t>Completare a cura dell'Avvocato</t>
  </si>
  <si>
    <t>DESTINATARIO/DEBITORE + altri</t>
  </si>
  <si>
    <t>….dopo aver compilato tutti i campi  in automatico sono predisposte  TUTTE le specifiche.</t>
  </si>
  <si>
    <r>
      <t>Quietanza</t>
    </r>
    <r>
      <rPr>
        <sz val="6"/>
        <color theme="1"/>
        <rFont val="Century Gothic"/>
        <family val="2"/>
      </rPr>
      <t xml:space="preserve"> </t>
    </r>
  </si>
  <si>
    <t>Studio Legale:</t>
  </si>
  <si>
    <t>Nb. Prima di procedere ad una nuova tassazione "CANCELLARE i DATI PRECEDENTI"</t>
  </si>
  <si>
    <r>
      <t xml:space="preserve">Fino a </t>
    </r>
    <r>
      <rPr>
        <i/>
        <sz val="10"/>
        <color theme="1"/>
        <rFont val="Calibri"/>
        <family val="2"/>
      </rPr>
      <t>€</t>
    </r>
    <r>
      <rPr>
        <i/>
        <sz val="10"/>
        <color theme="1"/>
        <rFont val="Calibri"/>
        <family val="2"/>
        <scheme val="minor"/>
      </rPr>
      <t xml:space="preserve"> 516,46</t>
    </r>
  </si>
  <si>
    <r>
      <t xml:space="preserve">Fino a </t>
    </r>
    <r>
      <rPr>
        <i/>
        <sz val="10"/>
        <color theme="1"/>
        <rFont val="Calibri"/>
        <family val="2"/>
      </rPr>
      <t>€</t>
    </r>
    <r>
      <rPr>
        <i/>
        <sz val="10"/>
        <color theme="1"/>
        <rFont val="Calibri"/>
        <family val="2"/>
        <scheme val="minor"/>
      </rPr>
      <t xml:space="preserve"> 2582,28</t>
    </r>
  </si>
  <si>
    <r>
      <t xml:space="preserve">oltre </t>
    </r>
    <r>
      <rPr>
        <i/>
        <sz val="10"/>
        <color theme="1"/>
        <rFont val="Calibri"/>
        <family val="2"/>
      </rPr>
      <t xml:space="preserve">€ </t>
    </r>
    <r>
      <rPr>
        <i/>
        <sz val="10"/>
        <color theme="1"/>
        <rFont val="Calibri"/>
        <family val="2"/>
        <scheme val="minor"/>
      </rPr>
      <t>2582,28</t>
    </r>
  </si>
  <si>
    <t>Totale distinta</t>
  </si>
  <si>
    <t>Notif. Urgente</t>
  </si>
  <si>
    <t>Notif. Normale</t>
  </si>
  <si>
    <t>Esecuz. Normale</t>
  </si>
  <si>
    <t>Esecuz. Urgente</t>
  </si>
  <si>
    <t>Modello E</t>
  </si>
  <si>
    <t>Boll. F</t>
  </si>
  <si>
    <t>Cron.</t>
  </si>
  <si>
    <t>Mod. C/TER</t>
  </si>
  <si>
    <t>posta</t>
  </si>
  <si>
    <t>can/cad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</si>
  <si>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</si>
  <si>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Associazione Ufficiali Giudiziari in Europa - www.auge.it</t>
  </si>
  <si>
    <t>Decreto Ministero Giustizia</t>
  </si>
  <si>
    <t>INDENNITA' di TRASFERTA in vigore dal 1° febbraio 2019</t>
  </si>
  <si>
    <t>NOTIFICAZIONI</t>
  </si>
  <si>
    <t>da Km</t>
  </si>
  <si>
    <t>fino a Km</t>
  </si>
  <si>
    <t>Trasferte Penali: 1. fino a 10 Km euro 0,58 - da 10 a 20 km euro 1,50 - oltre i 20 km euro 2,25</t>
  </si>
  <si>
    <t>Avv. Angelo Rossi</t>
  </si>
  <si>
    <t>oltre</t>
  </si>
  <si>
    <t>A questo punto cliccare sul tipo di atto da tassare :</t>
  </si>
  <si>
    <t>DIRITTo di ESECUZIONE</t>
  </si>
</sst>
</file>

<file path=xl/styles.xml><?xml version="1.0" encoding="utf-8"?>
<styleSheet xmlns="http://schemas.openxmlformats.org/spreadsheetml/2006/main">
  <numFmts count="5">
    <numFmt numFmtId="164" formatCode="&quot;€&quot;\ #,##0.00"/>
    <numFmt numFmtId="165" formatCode="_-[$€-2]\ * #,##0.00_-;\-[$€-2]\ * #,##0.00_-;_-[$€-2]\ * &quot;-&quot;??_-"/>
    <numFmt numFmtId="166" formatCode="[$-410]d\ mmmm\ yyyy;@"/>
    <numFmt numFmtId="167" formatCode="[$-F800]dddd\,\ mmmm\ dd\,\ yyyy"/>
    <numFmt numFmtId="168" formatCode="_-[$€-2]\ * #,##0.00_-;\-[$€-2]\ * #,##0.00_-;_-[$€-2]\ * &quot;-&quot;??_-;_-@_-"/>
  </numFmts>
  <fonts count="5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2"/>
      <name val="Times New Roman"/>
      <family val="1"/>
    </font>
    <font>
      <b/>
      <sz val="14"/>
      <color theme="1"/>
      <name val="Century Gothic"/>
      <family val="2"/>
    </font>
    <font>
      <sz val="10"/>
      <color theme="1"/>
      <name val="Century Gothic"/>
      <family val="2"/>
    </font>
    <font>
      <sz val="12"/>
      <color theme="1"/>
      <name val="Century Gothic"/>
      <family val="2"/>
    </font>
    <font>
      <sz val="9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0"/>
      <color theme="1"/>
      <name val="Century Gothic"/>
      <family val="2"/>
    </font>
    <font>
      <b/>
      <sz val="12"/>
      <color theme="1"/>
      <name val="Century Gothic"/>
      <family val="2"/>
    </font>
    <font>
      <sz val="8"/>
      <color theme="1"/>
      <name val="Century Gothic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entury"/>
      <family val="1"/>
    </font>
    <font>
      <i/>
      <sz val="11"/>
      <color rgb="FF0000FF"/>
      <name val="Calibri"/>
      <family val="2"/>
      <scheme val="minor"/>
    </font>
    <font>
      <b/>
      <sz val="24"/>
      <color rgb="FF0000FF"/>
      <name val="Calibri"/>
      <family val="2"/>
      <scheme val="minor"/>
    </font>
    <font>
      <sz val="7"/>
      <color theme="1"/>
      <name val="Century Gothic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entury Gothic"/>
      <family val="2"/>
    </font>
    <font>
      <i/>
      <sz val="11"/>
      <color theme="1"/>
      <name val="Century Gothic"/>
      <family val="2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6"/>
      <color theme="1"/>
      <name val="Century Gothic"/>
      <family val="2"/>
    </font>
    <font>
      <b/>
      <i/>
      <sz val="12"/>
      <color theme="1"/>
      <name val="Calibri"/>
      <family val="2"/>
      <scheme val="minor"/>
    </font>
    <font>
      <b/>
      <sz val="24"/>
      <color rgb="FFC00000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rgb="FF0000FF"/>
      <name val="Calibri"/>
      <family val="2"/>
      <scheme val="minor"/>
    </font>
    <font>
      <b/>
      <u/>
      <sz val="14"/>
      <color theme="10"/>
      <name val="Calibri"/>
      <family val="2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</font>
    <font>
      <i/>
      <sz val="12"/>
      <color theme="1"/>
      <name val="Century Gothic"/>
      <family val="2"/>
    </font>
    <font>
      <b/>
      <i/>
      <sz val="16"/>
      <color theme="1"/>
      <name val="Calibri"/>
      <family val="2"/>
      <scheme val="minor"/>
    </font>
    <font>
      <b/>
      <sz val="14"/>
      <color rgb="FF0000FF"/>
      <name val="Stencil"/>
      <family val="5"/>
    </font>
    <font>
      <b/>
      <sz val="11"/>
      <color theme="1"/>
      <name val="Stencil"/>
      <family val="5"/>
    </font>
    <font>
      <b/>
      <sz val="28"/>
      <color rgb="FF0000FF"/>
      <name val="Stencil"/>
      <family val="5"/>
    </font>
    <font>
      <b/>
      <sz val="26"/>
      <color rgb="FF0000FF"/>
      <name val="Stencil"/>
      <family val="5"/>
    </font>
    <font>
      <b/>
      <sz val="14"/>
      <color theme="1"/>
      <name val="Segoe UI Black"/>
      <family val="2"/>
    </font>
  </fonts>
  <fills count="27">
    <fill>
      <patternFill patternType="none"/>
    </fill>
    <fill>
      <patternFill patternType="gray125"/>
    </fill>
    <fill>
      <patternFill patternType="solid">
        <fgColor rgb="FFF9FBA7"/>
        <bgColor indexed="64"/>
      </patternFill>
    </fill>
    <fill>
      <patternFill patternType="solid">
        <fgColor rgb="FFD5FB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gradientFill degree="90">
        <stop position="0">
          <color theme="2"/>
        </stop>
        <stop position="1">
          <color theme="2"/>
        </stop>
      </gradient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 tint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9ED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5" tint="0.79998168889431442"/>
        <bgColor auto="1"/>
      </patternFill>
    </fill>
    <fill>
      <patternFill patternType="solid">
        <fgColor theme="8" tint="0.79998168889431442"/>
        <bgColor auto="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auto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1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rgb="FF0000FF"/>
      </left>
      <right style="thin">
        <color indexed="64"/>
      </right>
      <top style="medium">
        <color indexed="64"/>
      </top>
      <bottom/>
      <diagonal/>
    </border>
    <border>
      <left style="double">
        <color rgb="FF0000FF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rgb="FF0000FF"/>
      </right>
      <top/>
      <bottom style="thin">
        <color indexed="64"/>
      </bottom>
      <diagonal/>
    </border>
    <border>
      <left style="double">
        <color rgb="FF0000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0000FF"/>
      </right>
      <top style="thin">
        <color indexed="64"/>
      </top>
      <bottom style="thin">
        <color indexed="64"/>
      </bottom>
      <diagonal/>
    </border>
    <border>
      <left style="double">
        <color rgb="FF0000FF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rgb="FF0000FF"/>
      </right>
      <top style="thin">
        <color indexed="64"/>
      </top>
      <bottom/>
      <diagonal/>
    </border>
    <border>
      <left style="double">
        <color rgb="FF0000FF"/>
      </left>
      <right style="thin">
        <color indexed="64"/>
      </right>
      <top style="double">
        <color rgb="FF0000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0000FF"/>
      </top>
      <bottom style="thin">
        <color indexed="64"/>
      </bottom>
      <diagonal/>
    </border>
    <border>
      <left style="thin">
        <color indexed="64"/>
      </left>
      <right style="double">
        <color rgb="FF0000FF"/>
      </right>
      <top style="double">
        <color rgb="FF0000FF"/>
      </top>
      <bottom style="thin">
        <color indexed="64"/>
      </bottom>
      <diagonal/>
    </border>
    <border>
      <left style="double">
        <color rgb="FF0000FF"/>
      </left>
      <right style="thin">
        <color indexed="64"/>
      </right>
      <top/>
      <bottom/>
      <diagonal/>
    </border>
    <border>
      <left style="double">
        <color rgb="FF0000FF"/>
      </left>
      <right/>
      <top/>
      <bottom/>
      <diagonal/>
    </border>
    <border>
      <left/>
      <right style="double">
        <color rgb="FF0000FF"/>
      </right>
      <top/>
      <bottom/>
      <diagonal/>
    </border>
    <border>
      <left style="double">
        <color rgb="FF0000FF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rgb="FF0000FF"/>
      </right>
      <top style="medium">
        <color indexed="64"/>
      </top>
      <bottom style="medium">
        <color indexed="64"/>
      </bottom>
      <diagonal/>
    </border>
    <border>
      <left style="double">
        <color rgb="FF0000FF"/>
      </left>
      <right/>
      <top style="thin">
        <color indexed="64"/>
      </top>
      <bottom style="thin">
        <color indexed="64"/>
      </bottom>
      <diagonal/>
    </border>
    <border>
      <left style="double">
        <color rgb="FF0000FF"/>
      </left>
      <right/>
      <top style="thin">
        <color indexed="64"/>
      </top>
      <bottom/>
      <diagonal/>
    </border>
    <border>
      <left/>
      <right style="double">
        <color rgb="FF0000FF"/>
      </right>
      <top style="thin">
        <color indexed="64"/>
      </top>
      <bottom/>
      <diagonal/>
    </border>
    <border>
      <left style="double">
        <color rgb="FF0000FF"/>
      </left>
      <right/>
      <top/>
      <bottom style="thin">
        <color indexed="64"/>
      </bottom>
      <diagonal/>
    </border>
    <border>
      <left/>
      <right style="double">
        <color rgb="FF0000FF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rgb="FF0000FF"/>
      </left>
      <right style="hair">
        <color rgb="FF0000FF"/>
      </right>
      <top style="double">
        <color rgb="FF0000FF"/>
      </top>
      <bottom style="hair">
        <color rgb="FF0000FF"/>
      </bottom>
      <diagonal/>
    </border>
    <border>
      <left style="hair">
        <color rgb="FF0000FF"/>
      </left>
      <right style="hair">
        <color rgb="FF0000FF"/>
      </right>
      <top style="hair">
        <color rgb="FF0000FF"/>
      </top>
      <bottom style="hair">
        <color rgb="FF0000FF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C00000"/>
      </top>
      <bottom style="thin">
        <color indexed="64"/>
      </bottom>
      <diagonal/>
    </border>
    <border>
      <left/>
      <right/>
      <top style="medium">
        <color theme="3"/>
      </top>
      <bottom style="thin">
        <color indexed="64"/>
      </bottom>
      <diagonal/>
    </border>
    <border>
      <left/>
      <right style="thin">
        <color indexed="64"/>
      </right>
      <top style="medium">
        <color theme="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3"/>
      </bottom>
      <diagonal/>
    </border>
    <border>
      <left/>
      <right style="thin">
        <color indexed="64"/>
      </right>
      <top style="thin">
        <color indexed="64"/>
      </top>
      <bottom style="medium">
        <color theme="3"/>
      </bottom>
      <diagonal/>
    </border>
    <border>
      <left style="thin">
        <color indexed="64"/>
      </left>
      <right style="medium">
        <color theme="3"/>
      </right>
      <top style="thin">
        <color indexed="64"/>
      </top>
      <bottom style="medium">
        <color theme="3"/>
      </bottom>
      <diagonal/>
    </border>
    <border>
      <left style="thin">
        <color indexed="64"/>
      </left>
      <right/>
      <top style="thick">
        <color rgb="FFC00000"/>
      </top>
      <bottom style="thin">
        <color indexed="64"/>
      </bottom>
      <diagonal/>
    </border>
    <border>
      <left style="thin">
        <color indexed="64"/>
      </left>
      <right/>
      <top style="medium">
        <color theme="3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rgb="FFC00000"/>
      </top>
      <bottom style="thin">
        <color indexed="64"/>
      </bottom>
      <diagonal/>
    </border>
    <border>
      <left style="medium">
        <color indexed="64"/>
      </left>
      <right/>
      <top style="medium">
        <color theme="3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3"/>
      </bottom>
      <diagonal/>
    </border>
    <border>
      <left/>
      <right/>
      <top style="hair">
        <color rgb="FF0000FF"/>
      </top>
      <bottom style="hair">
        <color rgb="FF0000FF"/>
      </bottom>
      <diagonal/>
    </border>
    <border>
      <left style="hair">
        <color rgb="FF0000FF"/>
      </left>
      <right style="hair">
        <color rgb="FF0000FF"/>
      </right>
      <top style="hair">
        <color rgb="FF0000FF"/>
      </top>
      <bottom/>
      <diagonal/>
    </border>
    <border>
      <left/>
      <right/>
      <top style="hair">
        <color rgb="FF0000FF"/>
      </top>
      <bottom style="medium">
        <color indexed="64"/>
      </bottom>
      <diagonal/>
    </border>
    <border>
      <left/>
      <right/>
      <top/>
      <bottom style="hair">
        <color rgb="FF0000FF"/>
      </bottom>
      <diagonal/>
    </border>
    <border>
      <left style="medium">
        <color indexed="64"/>
      </left>
      <right/>
      <top/>
      <bottom style="hair">
        <color rgb="FF0000FF"/>
      </bottom>
      <diagonal/>
    </border>
    <border>
      <left style="medium">
        <color indexed="64"/>
      </left>
      <right/>
      <top style="hair">
        <color rgb="FF0000FF"/>
      </top>
      <bottom style="hair">
        <color rgb="FF0000FF"/>
      </bottom>
      <diagonal/>
    </border>
    <border>
      <left style="medium">
        <color indexed="64"/>
      </left>
      <right/>
      <top style="hair">
        <color rgb="FF0000FF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rgb="FF0000FF"/>
      </bottom>
      <diagonal/>
    </border>
    <border>
      <left/>
      <right/>
      <top style="medium">
        <color indexed="64"/>
      </top>
      <bottom style="double">
        <color rgb="FF0000FF"/>
      </bottom>
      <diagonal/>
    </border>
    <border>
      <left/>
      <right style="medium">
        <color indexed="64"/>
      </right>
      <top style="medium">
        <color indexed="64"/>
      </top>
      <bottom style="double">
        <color rgb="FF0000FF"/>
      </bottom>
      <diagonal/>
    </border>
    <border>
      <left style="medium">
        <color indexed="64"/>
      </left>
      <right style="hair">
        <color rgb="FF0000FF"/>
      </right>
      <top style="double">
        <color rgb="FF0000FF"/>
      </top>
      <bottom style="hair">
        <color rgb="FF0000FF"/>
      </bottom>
      <diagonal/>
    </border>
    <border>
      <left style="hair">
        <color rgb="FF0000FF"/>
      </left>
      <right style="medium">
        <color indexed="64"/>
      </right>
      <top style="double">
        <color rgb="FF0000FF"/>
      </top>
      <bottom style="hair">
        <color rgb="FF0000FF"/>
      </bottom>
      <diagonal/>
    </border>
    <border>
      <left style="medium">
        <color indexed="64"/>
      </left>
      <right style="hair">
        <color rgb="FF0000FF"/>
      </right>
      <top style="hair">
        <color rgb="FF0000FF"/>
      </top>
      <bottom style="hair">
        <color rgb="FF0000FF"/>
      </bottom>
      <diagonal/>
    </border>
    <border>
      <left style="hair">
        <color rgb="FF0000FF"/>
      </left>
      <right style="medium">
        <color indexed="64"/>
      </right>
      <top style="hair">
        <color rgb="FF0000FF"/>
      </top>
      <bottom style="hair">
        <color rgb="FF0000FF"/>
      </bottom>
      <diagonal/>
    </border>
    <border>
      <left style="medium">
        <color indexed="64"/>
      </left>
      <right style="hair">
        <color rgb="FF0000FF"/>
      </right>
      <top style="hair">
        <color rgb="FF0000FF"/>
      </top>
      <bottom/>
      <diagonal/>
    </border>
    <border>
      <left style="hair">
        <color rgb="FF0000FF"/>
      </left>
      <right style="medium">
        <color indexed="64"/>
      </right>
      <top style="hair">
        <color rgb="FF0000FF"/>
      </top>
      <bottom style="double">
        <color rgb="FF0000FF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rgb="FF0000FF"/>
      </top>
      <bottom/>
      <diagonal/>
    </border>
    <border>
      <left/>
      <right/>
      <top style="hair">
        <color rgb="FF0000FF"/>
      </top>
      <bottom/>
      <diagonal/>
    </border>
    <border>
      <left/>
      <right style="medium">
        <color indexed="64"/>
      </right>
      <top style="hair">
        <color rgb="FF0000FF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rgb="FFC00000"/>
      </bottom>
      <diagonal/>
    </border>
    <border>
      <left style="medium">
        <color theme="3"/>
      </left>
      <right/>
      <top style="medium">
        <color indexed="64"/>
      </top>
      <bottom/>
      <diagonal/>
    </border>
    <border>
      <left/>
      <right style="double">
        <color theme="5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theme="1"/>
      </left>
      <right/>
      <top style="double">
        <color theme="1"/>
      </top>
      <bottom/>
      <diagonal/>
    </border>
    <border>
      <left/>
      <right style="double">
        <color theme="1"/>
      </right>
      <top style="double">
        <color theme="1"/>
      </top>
      <bottom/>
      <diagonal/>
    </border>
    <border>
      <left style="double">
        <color theme="1"/>
      </left>
      <right/>
      <top/>
      <bottom style="double">
        <color theme="1"/>
      </bottom>
      <diagonal/>
    </border>
    <border>
      <left/>
      <right style="double">
        <color theme="1"/>
      </right>
      <top/>
      <bottom style="double">
        <color theme="1"/>
      </bottom>
      <diagonal/>
    </border>
    <border>
      <left style="double">
        <color theme="1"/>
      </left>
      <right/>
      <top style="double">
        <color theme="1"/>
      </top>
      <bottom/>
      <diagonal/>
    </border>
    <border>
      <left/>
      <right/>
      <top style="double">
        <color theme="1"/>
      </top>
      <bottom/>
      <diagonal/>
    </border>
    <border>
      <left/>
      <right style="double">
        <color theme="1"/>
      </right>
      <top style="double">
        <color theme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theme="5"/>
      </left>
      <right/>
      <top/>
      <bottom style="double">
        <color theme="5"/>
      </bottom>
      <diagonal/>
    </border>
    <border>
      <left/>
      <right/>
      <top/>
      <bottom style="double">
        <color theme="5"/>
      </bottom>
      <diagonal/>
    </border>
    <border>
      <left/>
      <right style="medium">
        <color indexed="64"/>
      </right>
      <top/>
      <bottom style="double">
        <color theme="5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theme="1"/>
      </left>
      <right style="double">
        <color theme="1"/>
      </right>
      <top style="double">
        <color theme="1"/>
      </top>
      <bottom style="double">
        <color theme="1"/>
      </bottom>
      <diagonal/>
    </border>
  </borders>
  <cellStyleXfs count="3">
    <xf numFmtId="0" fontId="0" fillId="0" borderId="0"/>
    <xf numFmtId="165" fontId="8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</cellStyleXfs>
  <cellXfs count="824">
    <xf numFmtId="0" fontId="0" fillId="0" borderId="0" xfId="0"/>
    <xf numFmtId="0" fontId="10" fillId="0" borderId="5" xfId="0" applyFont="1" applyFill="1" applyBorder="1"/>
    <xf numFmtId="0" fontId="12" fillId="0" borderId="18" xfId="0" applyFont="1" applyFill="1" applyBorder="1"/>
    <xf numFmtId="0" fontId="17" fillId="0" borderId="27" xfId="0" applyFont="1" applyFill="1" applyBorder="1" applyAlignment="1">
      <alignment horizontal="left"/>
    </xf>
    <xf numFmtId="0" fontId="12" fillId="0" borderId="5" xfId="0" applyFont="1" applyFill="1" applyBorder="1"/>
    <xf numFmtId="0" fontId="17" fillId="0" borderId="1" xfId="0" applyFont="1" applyFill="1" applyBorder="1"/>
    <xf numFmtId="0" fontId="17" fillId="0" borderId="18" xfId="0" applyFont="1" applyFill="1" applyBorder="1"/>
    <xf numFmtId="0" fontId="9" fillId="0" borderId="1" xfId="0" applyFont="1" applyFill="1" applyBorder="1" applyAlignment="1">
      <alignment horizontal="center"/>
    </xf>
    <xf numFmtId="0" fontId="0" fillId="0" borderId="29" xfId="0" applyFont="1" applyFill="1" applyBorder="1"/>
    <xf numFmtId="0" fontId="10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/>
    </xf>
    <xf numFmtId="0" fontId="12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13" fillId="0" borderId="0" xfId="0" applyFont="1" applyFill="1" applyBorder="1" applyAlignment="1">
      <alignment horizontal="center"/>
    </xf>
    <xf numFmtId="165" fontId="13" fillId="0" borderId="0" xfId="1" applyFont="1" applyFill="1" applyBorder="1"/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/>
    </xf>
    <xf numFmtId="164" fontId="11" fillId="0" borderId="53" xfId="0" applyNumberFormat="1" applyFont="1" applyFill="1" applyBorder="1" applyAlignment="1">
      <alignment horizontal="center"/>
    </xf>
    <xf numFmtId="0" fontId="0" fillId="0" borderId="60" xfId="0" applyFont="1" applyFill="1" applyBorder="1"/>
    <xf numFmtId="1" fontId="16" fillId="0" borderId="61" xfId="0" applyNumberFormat="1" applyFont="1" applyFill="1" applyBorder="1" applyAlignment="1">
      <alignment horizontal="center"/>
    </xf>
    <xf numFmtId="164" fontId="11" fillId="3" borderId="51" xfId="1" applyNumberFormat="1" applyFont="1" applyFill="1" applyBorder="1" applyAlignment="1">
      <alignment horizontal="right" vertical="center"/>
    </xf>
    <xf numFmtId="164" fontId="16" fillId="3" borderId="53" xfId="1" applyNumberFormat="1" applyFont="1" applyFill="1" applyBorder="1" applyAlignment="1">
      <alignment horizontal="right" vertical="center"/>
    </xf>
    <xf numFmtId="0" fontId="14" fillId="0" borderId="0" xfId="0" applyFont="1"/>
    <xf numFmtId="0" fontId="11" fillId="0" borderId="0" xfId="0" applyFont="1"/>
    <xf numFmtId="0" fontId="14" fillId="0" borderId="0" xfId="0" applyFont="1" applyAlignment="1">
      <alignment horizontal="center"/>
    </xf>
    <xf numFmtId="0" fontId="29" fillId="0" borderId="0" xfId="0" applyFont="1" applyFill="1"/>
    <xf numFmtId="0" fontId="29" fillId="0" borderId="24" xfId="0" applyFont="1" applyFill="1" applyBorder="1"/>
    <xf numFmtId="164" fontId="11" fillId="0" borderId="51" xfId="1" applyNumberFormat="1" applyFont="1" applyFill="1" applyBorder="1" applyAlignment="1">
      <alignment horizontal="right" vertical="center"/>
    </xf>
    <xf numFmtId="0" fontId="10" fillId="0" borderId="1" xfId="0" applyFont="1" applyFill="1" applyBorder="1"/>
    <xf numFmtId="3" fontId="11" fillId="0" borderId="53" xfId="0" applyNumberFormat="1" applyFont="1" applyFill="1" applyBorder="1" applyAlignment="1">
      <alignment horizontal="right"/>
    </xf>
    <xf numFmtId="0" fontId="3" fillId="0" borderId="0" xfId="0" applyFont="1" applyFill="1" applyBorder="1"/>
    <xf numFmtId="164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/>
    </xf>
    <xf numFmtId="0" fontId="0" fillId="0" borderId="45" xfId="0" applyFont="1" applyFill="1" applyBorder="1" applyAlignment="1" applyProtection="1">
      <alignment horizontal="center"/>
    </xf>
    <xf numFmtId="0" fontId="0" fillId="0" borderId="4" xfId="0" applyFont="1" applyFill="1" applyBorder="1" applyAlignment="1" applyProtection="1">
      <alignment horizontal="center"/>
    </xf>
    <xf numFmtId="165" fontId="23" fillId="0" borderId="104" xfId="0" applyNumberFormat="1" applyFont="1" applyFill="1" applyBorder="1"/>
    <xf numFmtId="165" fontId="23" fillId="0" borderId="106" xfId="0" applyNumberFormat="1" applyFont="1" applyFill="1" applyBorder="1" applyProtection="1">
      <protection locked="0"/>
    </xf>
    <xf numFmtId="0" fontId="23" fillId="0" borderId="106" xfId="0" applyFont="1" applyFill="1" applyBorder="1" applyProtection="1">
      <protection locked="0"/>
    </xf>
    <xf numFmtId="0" fontId="23" fillId="0" borderId="108" xfId="0" applyFont="1" applyFill="1" applyBorder="1" applyProtection="1">
      <protection locked="0"/>
    </xf>
    <xf numFmtId="0" fontId="1" fillId="0" borderId="29" xfId="0" applyFont="1" applyFill="1" applyBorder="1" applyAlignment="1">
      <alignment horizontal="center" vertical="center" textRotation="180"/>
    </xf>
    <xf numFmtId="0" fontId="1" fillId="0" borderId="0" xfId="0" applyFont="1" applyFill="1" applyBorder="1" applyAlignment="1">
      <alignment horizontal="center" vertical="center" textRotation="180"/>
    </xf>
    <xf numFmtId="0" fontId="0" fillId="0" borderId="20" xfId="0" applyFont="1" applyFill="1" applyBorder="1" applyAlignment="1" applyProtection="1">
      <alignment horizontal="center"/>
    </xf>
    <xf numFmtId="0" fontId="0" fillId="0" borderId="2" xfId="0" applyFont="1" applyFill="1" applyBorder="1" applyAlignment="1" applyProtection="1">
      <alignment horizontal="center"/>
    </xf>
    <xf numFmtId="0" fontId="0" fillId="0" borderId="23" xfId="0" applyFont="1" applyFill="1" applyBorder="1"/>
    <xf numFmtId="0" fontId="3" fillId="0" borderId="29" xfId="0" applyFont="1" applyFill="1" applyBorder="1"/>
    <xf numFmtId="0" fontId="0" fillId="0" borderId="0" xfId="0" applyFont="1" applyFill="1" applyBorder="1" applyProtection="1"/>
    <xf numFmtId="0" fontId="0" fillId="0" borderId="38" xfId="0" applyFont="1" applyFill="1" applyBorder="1"/>
    <xf numFmtId="0" fontId="0" fillId="0" borderId="39" xfId="0" applyFont="1" applyFill="1" applyBorder="1"/>
    <xf numFmtId="0" fontId="0" fillId="0" borderId="39" xfId="0" applyFont="1" applyFill="1" applyBorder="1" applyAlignment="1" applyProtection="1">
      <alignment horizontal="center"/>
    </xf>
    <xf numFmtId="168" fontId="3" fillId="9" borderId="78" xfId="0" applyNumberFormat="1" applyFont="1" applyFill="1" applyBorder="1" applyProtection="1"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</xf>
    <xf numFmtId="165" fontId="23" fillId="0" borderId="104" xfId="0" applyNumberFormat="1" applyFont="1" applyFill="1" applyBorder="1" applyAlignment="1">
      <alignment vertical="center"/>
    </xf>
    <xf numFmtId="0" fontId="0" fillId="0" borderId="45" xfId="0" applyFont="1" applyFill="1" applyBorder="1" applyAlignment="1" applyProtection="1">
      <alignment horizontal="center" vertical="center"/>
    </xf>
    <xf numFmtId="0" fontId="0" fillId="0" borderId="20" xfId="0" applyFont="1" applyFill="1" applyBorder="1" applyAlignment="1" applyProtection="1">
      <alignment horizontal="center" vertical="center"/>
    </xf>
    <xf numFmtId="0" fontId="23" fillId="0" borderId="106" xfId="0" applyFont="1" applyFill="1" applyBorder="1" applyAlignment="1" applyProtection="1">
      <alignment vertical="center"/>
      <protection locked="0"/>
    </xf>
    <xf numFmtId="0" fontId="0" fillId="0" borderId="4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168" fontId="3" fillId="9" borderId="78" xfId="0" applyNumberFormat="1" applyFont="1" applyFill="1" applyBorder="1" applyAlignment="1" applyProtection="1">
      <alignment vertical="center"/>
      <protection locked="0"/>
    </xf>
    <xf numFmtId="0" fontId="0" fillId="0" borderId="29" xfId="0" applyFont="1" applyFill="1" applyBorder="1" applyAlignment="1">
      <alignment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39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5" fontId="13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164" fontId="11" fillId="0" borderId="53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right" vertical="center"/>
    </xf>
    <xf numFmtId="3" fontId="11" fillId="0" borderId="53" xfId="0" applyNumberFormat="1" applyFont="1" applyFill="1" applyBorder="1" applyAlignment="1">
      <alignment horizontal="right" vertical="center"/>
    </xf>
    <xf numFmtId="0" fontId="0" fillId="0" borderId="6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" fontId="16" fillId="0" borderId="61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7" fillId="0" borderId="27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7" fillId="0" borderId="18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24" xfId="0" applyFont="1" applyFill="1" applyBorder="1" applyAlignment="1">
      <alignment vertical="center"/>
    </xf>
    <xf numFmtId="164" fontId="11" fillId="0" borderId="51" xfId="1" applyNumberFormat="1" applyFont="1" applyFill="1" applyBorder="1" applyAlignment="1">
      <alignment horizontal="right" vertical="center"/>
    </xf>
    <xf numFmtId="164" fontId="10" fillId="0" borderId="53" xfId="0" applyNumberFormat="1" applyFont="1" applyFill="1" applyBorder="1" applyAlignment="1">
      <alignment horizontal="right" vertical="center"/>
    </xf>
    <xf numFmtId="3" fontId="10" fillId="0" borderId="53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</xf>
    <xf numFmtId="165" fontId="23" fillId="0" borderId="0" xfId="0" applyNumberFormat="1" applyFont="1" applyFill="1" applyBorder="1" applyAlignment="1">
      <alignment vertical="center"/>
    </xf>
    <xf numFmtId="165" fontId="23" fillId="0" borderId="0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1" fillId="0" borderId="2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 applyProtection="1">
      <alignment vertical="center"/>
      <protection locked="0"/>
    </xf>
    <xf numFmtId="165" fontId="23" fillId="0" borderId="11" xfId="0" applyNumberFormat="1" applyFont="1" applyFill="1" applyBorder="1" applyAlignment="1">
      <alignment vertical="center"/>
    </xf>
    <xf numFmtId="164" fontId="25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>
      <alignment vertical="center"/>
    </xf>
    <xf numFmtId="166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164" fontId="24" fillId="0" borderId="0" xfId="0" applyNumberFormat="1" applyFont="1" applyFill="1" applyBorder="1" applyAlignment="1" applyProtection="1">
      <alignment vertical="center"/>
    </xf>
    <xf numFmtId="164" fontId="0" fillId="0" borderId="1" xfId="0" applyNumberFormat="1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/>
    </xf>
    <xf numFmtId="164" fontId="24" fillId="0" borderId="11" xfId="0" applyNumberFormat="1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horizontal="center" vertical="center"/>
    </xf>
    <xf numFmtId="164" fontId="4" fillId="0" borderId="13" xfId="0" applyNumberFormat="1" applyFont="1" applyFill="1" applyBorder="1" applyAlignment="1" applyProtection="1">
      <alignment horizontal="right" vertical="center"/>
    </xf>
    <xf numFmtId="165" fontId="23" fillId="0" borderId="11" xfId="0" applyNumberFormat="1" applyFont="1" applyFill="1" applyBorder="1" applyAlignment="1" applyProtection="1">
      <alignment vertical="center"/>
      <protection locked="0"/>
    </xf>
    <xf numFmtId="0" fontId="23" fillId="0" borderId="11" xfId="0" applyFont="1" applyFill="1" applyBorder="1" applyAlignment="1" applyProtection="1">
      <alignment vertical="center"/>
      <protection locked="0"/>
    </xf>
    <xf numFmtId="168" fontId="3" fillId="9" borderId="13" xfId="0" applyNumberFormat="1" applyFont="1" applyFill="1" applyBorder="1" applyAlignment="1" applyProtection="1">
      <alignment vertical="center"/>
      <protection locked="0"/>
    </xf>
    <xf numFmtId="164" fontId="10" fillId="0" borderId="51" xfId="1" applyNumberFormat="1" applyFont="1" applyFill="1" applyBorder="1" applyAlignment="1">
      <alignment horizontal="right" vertical="center"/>
    </xf>
    <xf numFmtId="164" fontId="10" fillId="3" borderId="51" xfId="1" applyNumberFormat="1" applyFont="1" applyFill="1" applyBorder="1" applyAlignment="1">
      <alignment horizontal="right" vertical="center"/>
    </xf>
    <xf numFmtId="164" fontId="15" fillId="3" borderId="53" xfId="1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center"/>
    </xf>
    <xf numFmtId="0" fontId="0" fillId="5" borderId="0" xfId="0" applyFill="1" applyAlignment="1">
      <alignment vertical="center"/>
    </xf>
    <xf numFmtId="0" fontId="0" fillId="5" borderId="29" xfId="0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23" xfId="0" applyFill="1" applyBorder="1" applyAlignment="1">
      <alignment vertical="center"/>
    </xf>
    <xf numFmtId="0" fontId="31" fillId="12" borderId="81" xfId="0" applyFont="1" applyFill="1" applyBorder="1" applyAlignment="1" applyProtection="1">
      <alignment horizontal="center" vertical="center"/>
    </xf>
    <xf numFmtId="0" fontId="31" fillId="12" borderId="88" xfId="0" applyFont="1" applyFill="1" applyBorder="1" applyAlignment="1" applyProtection="1">
      <alignment horizontal="center" vertical="center"/>
    </xf>
    <xf numFmtId="0" fontId="31" fillId="12" borderId="84" xfId="0" applyFont="1" applyFill="1" applyBorder="1" applyAlignment="1" applyProtection="1">
      <alignment vertical="center"/>
    </xf>
    <xf numFmtId="0" fontId="31" fillId="12" borderId="89" xfId="0" applyFont="1" applyFill="1" applyBorder="1" applyAlignment="1" applyProtection="1">
      <alignment vertical="center"/>
    </xf>
    <xf numFmtId="0" fontId="24" fillId="5" borderId="0" xfId="0" applyFont="1" applyFill="1" applyAlignment="1">
      <alignment vertical="center"/>
    </xf>
    <xf numFmtId="0" fontId="4" fillId="5" borderId="29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4" fillId="5" borderId="23" xfId="0" applyFont="1" applyFill="1" applyBorder="1" applyAlignment="1">
      <alignment vertical="center"/>
    </xf>
    <xf numFmtId="0" fontId="30" fillId="15" borderId="29" xfId="0" applyFont="1" applyFill="1" applyBorder="1" applyAlignment="1">
      <alignment horizontal="center" vertical="center" wrapText="1"/>
    </xf>
    <xf numFmtId="0" fontId="30" fillId="15" borderId="0" xfId="0" applyFont="1" applyFill="1" applyBorder="1" applyAlignment="1">
      <alignment horizontal="center" vertical="center" wrapText="1"/>
    </xf>
    <xf numFmtId="0" fontId="0" fillId="18" borderId="0" xfId="0" applyFill="1" applyAlignment="1">
      <alignment vertical="center"/>
    </xf>
    <xf numFmtId="0" fontId="24" fillId="18" borderId="0" xfId="0" applyFont="1" applyFill="1" applyAlignment="1">
      <alignment vertical="center"/>
    </xf>
    <xf numFmtId="0" fontId="40" fillId="17" borderId="1" xfId="0" applyFont="1" applyFill="1" applyBorder="1" applyAlignment="1" applyProtection="1">
      <alignment vertical="center"/>
    </xf>
    <xf numFmtId="164" fontId="35" fillId="17" borderId="1" xfId="0" applyNumberFormat="1" applyFont="1" applyFill="1" applyBorder="1" applyAlignment="1" applyProtection="1">
      <alignment vertical="center"/>
    </xf>
    <xf numFmtId="164" fontId="29" fillId="17" borderId="2" xfId="0" applyNumberFormat="1" applyFont="1" applyFill="1" applyBorder="1" applyAlignment="1" applyProtection="1">
      <alignment vertical="center"/>
    </xf>
    <xf numFmtId="0" fontId="42" fillId="17" borderId="10" xfId="0" applyFont="1" applyFill="1" applyBorder="1" applyAlignment="1" applyProtection="1">
      <alignment horizontal="center" vertical="center"/>
    </xf>
    <xf numFmtId="0" fontId="40" fillId="17" borderId="18" xfId="0" applyFont="1" applyFill="1" applyBorder="1" applyAlignment="1" applyProtection="1">
      <alignment vertical="center"/>
    </xf>
    <xf numFmtId="164" fontId="35" fillId="17" borderId="18" xfId="0" applyNumberFormat="1" applyFont="1" applyFill="1" applyBorder="1" applyAlignment="1" applyProtection="1">
      <alignment vertical="center"/>
    </xf>
    <xf numFmtId="164" fontId="29" fillId="17" borderId="25" xfId="0" applyNumberFormat="1" applyFont="1" applyFill="1" applyBorder="1" applyAlignment="1" applyProtection="1">
      <alignment vertical="center"/>
    </xf>
    <xf numFmtId="0" fontId="27" fillId="17" borderId="10" xfId="0" applyFont="1" applyFill="1" applyBorder="1" applyAlignment="1" applyProtection="1">
      <alignment vertical="center"/>
    </xf>
    <xf numFmtId="0" fontId="27" fillId="17" borderId="1" xfId="0" applyFont="1" applyFill="1" applyBorder="1" applyAlignment="1" applyProtection="1">
      <alignment vertical="center"/>
    </xf>
    <xf numFmtId="0" fontId="35" fillId="17" borderId="4" xfId="0" applyFont="1" applyFill="1" applyBorder="1" applyAlignment="1" applyProtection="1">
      <alignment horizontal="center" vertical="center"/>
    </xf>
    <xf numFmtId="0" fontId="42" fillId="17" borderId="12" xfId="0" applyFont="1" applyFill="1" applyBorder="1" applyAlignment="1" applyProtection="1">
      <alignment horizontal="center" vertical="center"/>
    </xf>
    <xf numFmtId="0" fontId="35" fillId="17" borderId="86" xfId="0" applyFont="1" applyFill="1" applyBorder="1" applyAlignment="1" applyProtection="1">
      <alignment horizontal="center" vertical="center"/>
    </xf>
    <xf numFmtId="164" fontId="35" fillId="17" borderId="85" xfId="0" applyNumberFormat="1" applyFont="1" applyFill="1" applyBorder="1" applyAlignment="1" applyProtection="1">
      <alignment vertical="center"/>
    </xf>
    <xf numFmtId="164" fontId="29" fillId="17" borderId="87" xfId="0" applyNumberFormat="1" applyFont="1" applyFill="1" applyBorder="1" applyAlignment="1" applyProtection="1">
      <alignment vertical="center"/>
    </xf>
    <xf numFmtId="0" fontId="0" fillId="14" borderId="29" xfId="0" applyFill="1" applyBorder="1" applyAlignment="1">
      <alignment vertical="center"/>
    </xf>
    <xf numFmtId="0" fontId="0" fillId="14" borderId="0" xfId="0" applyFill="1" applyBorder="1" applyAlignment="1">
      <alignment vertical="center"/>
    </xf>
    <xf numFmtId="0" fontId="0" fillId="14" borderId="23" xfId="0" applyFill="1" applyBorder="1" applyAlignment="1">
      <alignment vertical="center"/>
    </xf>
    <xf numFmtId="0" fontId="0" fillId="14" borderId="0" xfId="0" applyFont="1" applyFill="1" applyBorder="1" applyAlignment="1" applyProtection="1">
      <alignment vertical="center"/>
      <protection locked="0"/>
    </xf>
    <xf numFmtId="0" fontId="0" fillId="14" borderId="38" xfId="0" applyFill="1" applyBorder="1" applyAlignment="1">
      <alignment vertical="center"/>
    </xf>
    <xf numFmtId="0" fontId="0" fillId="14" borderId="39" xfId="0" applyFill="1" applyBorder="1" applyAlignment="1">
      <alignment vertical="center"/>
    </xf>
    <xf numFmtId="0" fontId="0" fillId="14" borderId="39" xfId="0" applyFont="1" applyFill="1" applyBorder="1" applyAlignment="1" applyProtection="1">
      <alignment vertical="center"/>
      <protection locked="0"/>
    </xf>
    <xf numFmtId="0" fontId="0" fillId="14" borderId="26" xfId="0" applyFill="1" applyBorder="1" applyAlignment="1">
      <alignment vertical="center"/>
    </xf>
    <xf numFmtId="0" fontId="0" fillId="14" borderId="0" xfId="0" applyFill="1" applyAlignment="1">
      <alignment vertical="center"/>
    </xf>
    <xf numFmtId="0" fontId="14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3" fillId="0" borderId="0" xfId="0" applyFont="1"/>
    <xf numFmtId="164" fontId="11" fillId="0" borderId="1" xfId="0" applyNumberFormat="1" applyFont="1" applyBorder="1" applyAlignment="1">
      <alignment horizontal="center"/>
    </xf>
    <xf numFmtId="164" fontId="44" fillId="0" borderId="1" xfId="0" applyNumberFormat="1" applyFont="1" applyBorder="1" applyAlignment="1">
      <alignment horizontal="center"/>
    </xf>
    <xf numFmtId="0" fontId="16" fillId="6" borderId="1" xfId="0" applyFont="1" applyFill="1" applyBorder="1"/>
    <xf numFmtId="0" fontId="11" fillId="6" borderId="131" xfId="0" applyFont="1" applyFill="1" applyBorder="1"/>
    <xf numFmtId="164" fontId="16" fillId="6" borderId="1" xfId="0" applyNumberFormat="1" applyFont="1" applyFill="1" applyBorder="1" applyAlignment="1">
      <alignment horizontal="center"/>
    </xf>
    <xf numFmtId="164" fontId="44" fillId="6" borderId="1" xfId="0" applyNumberFormat="1" applyFont="1" applyFill="1" applyBorder="1" applyAlignment="1">
      <alignment horizontal="center"/>
    </xf>
    <xf numFmtId="0" fontId="16" fillId="0" borderId="1" xfId="0" applyFont="1" applyBorder="1"/>
    <xf numFmtId="0" fontId="11" fillId="0" borderId="132" xfId="0" applyFont="1" applyBorder="1"/>
    <xf numFmtId="164" fontId="16" fillId="0" borderId="1" xfId="0" applyNumberFormat="1" applyFont="1" applyBorder="1" applyAlignment="1">
      <alignment horizontal="center"/>
    </xf>
    <xf numFmtId="0" fontId="11" fillId="6" borderId="132" xfId="0" applyFont="1" applyFill="1" applyBorder="1"/>
    <xf numFmtId="0" fontId="0" fillId="0" borderId="134" xfId="0" applyFont="1" applyFill="1" applyBorder="1" applyAlignment="1" applyProtection="1">
      <alignment horizontal="center" vertical="center"/>
    </xf>
    <xf numFmtId="164" fontId="38" fillId="14" borderId="146" xfId="0" applyNumberFormat="1" applyFont="1" applyFill="1" applyBorder="1" applyAlignment="1" applyProtection="1">
      <alignment vertical="center"/>
      <protection locked="0"/>
    </xf>
    <xf numFmtId="0" fontId="38" fillId="14" borderId="146" xfId="0" applyFont="1" applyFill="1" applyBorder="1" applyAlignment="1" applyProtection="1">
      <alignment vertical="center"/>
      <protection locked="0"/>
    </xf>
    <xf numFmtId="1" fontId="38" fillId="14" borderId="146" xfId="0" applyNumberFormat="1" applyFont="1" applyFill="1" applyBorder="1" applyAlignment="1" applyProtection="1">
      <alignment vertical="center"/>
      <protection locked="0"/>
    </xf>
    <xf numFmtId="164" fontId="3" fillId="2" borderId="33" xfId="0" applyNumberFormat="1" applyFont="1" applyFill="1" applyBorder="1" applyAlignment="1" applyProtection="1">
      <alignment vertical="center"/>
    </xf>
    <xf numFmtId="164" fontId="0" fillId="2" borderId="80" xfId="0" applyNumberFormat="1" applyFont="1" applyFill="1" applyBorder="1" applyAlignment="1" applyProtection="1">
      <alignment vertical="center"/>
    </xf>
    <xf numFmtId="164" fontId="0" fillId="2" borderId="75" xfId="0" applyNumberFormat="1" applyFont="1" applyFill="1" applyBorder="1" applyAlignment="1" applyProtection="1">
      <alignment vertical="center"/>
    </xf>
    <xf numFmtId="164" fontId="0" fillId="2" borderId="28" xfId="0" applyNumberFormat="1" applyFont="1" applyFill="1" applyBorder="1" applyAlignment="1" applyProtection="1">
      <alignment vertical="center"/>
    </xf>
    <xf numFmtId="164" fontId="0" fillId="2" borderId="6" xfId="0" applyNumberFormat="1" applyFont="1" applyFill="1" applyBorder="1" applyAlignment="1" applyProtection="1">
      <alignment vertical="center"/>
    </xf>
    <xf numFmtId="164" fontId="0" fillId="2" borderId="8" xfId="0" applyNumberFormat="1" applyFont="1" applyFill="1" applyBorder="1" applyAlignment="1" applyProtection="1">
      <alignment vertical="center"/>
    </xf>
    <xf numFmtId="0" fontId="3" fillId="2" borderId="76" xfId="0" applyFont="1" applyFill="1" applyBorder="1" applyAlignment="1" applyProtection="1">
      <alignment horizontal="center" vertical="center"/>
    </xf>
    <xf numFmtId="164" fontId="4" fillId="2" borderId="133" xfId="0" applyNumberFormat="1" applyFont="1" applyFill="1" applyBorder="1" applyAlignment="1" applyProtection="1">
      <alignment horizontal="center" vertical="center"/>
    </xf>
    <xf numFmtId="0" fontId="0" fillId="2" borderId="141" xfId="0" applyFill="1" applyBorder="1" applyAlignment="1" applyProtection="1">
      <alignment horizontal="center" vertical="center"/>
    </xf>
    <xf numFmtId="0" fontId="3" fillId="2" borderId="134" xfId="0" applyFont="1" applyFill="1" applyBorder="1" applyAlignment="1" applyProtection="1">
      <alignment horizontal="center" vertical="center"/>
    </xf>
    <xf numFmtId="164" fontId="3" fillId="2" borderId="142" xfId="0" applyNumberFormat="1" applyFont="1" applyFill="1" applyBorder="1" applyAlignment="1" applyProtection="1">
      <alignment horizontal="center" vertical="center"/>
    </xf>
    <xf numFmtId="0" fontId="28" fillId="2" borderId="141" xfId="0" applyFont="1" applyFill="1" applyBorder="1" applyAlignment="1" applyProtection="1">
      <alignment vertical="center"/>
    </xf>
    <xf numFmtId="165" fontId="24" fillId="2" borderId="142" xfId="1" applyFont="1" applyFill="1" applyBorder="1" applyAlignment="1">
      <alignment vertical="center"/>
    </xf>
    <xf numFmtId="164" fontId="4" fillId="2" borderId="145" xfId="0" applyNumberFormat="1" applyFont="1" applyFill="1" applyBorder="1" applyAlignment="1" applyProtection="1">
      <alignment vertical="center"/>
    </xf>
    <xf numFmtId="0" fontId="4" fillId="26" borderId="146" xfId="0" applyFont="1" applyFill="1" applyBorder="1" applyAlignment="1">
      <alignment vertical="center"/>
    </xf>
    <xf numFmtId="0" fontId="0" fillId="18" borderId="0" xfId="0" applyFill="1" applyAlignment="1" applyProtection="1">
      <alignment vertical="center"/>
    </xf>
    <xf numFmtId="0" fontId="46" fillId="25" borderId="1" xfId="0" applyFont="1" applyFill="1" applyBorder="1" applyAlignment="1" applyProtection="1">
      <alignment vertical="center"/>
      <protection locked="0"/>
    </xf>
    <xf numFmtId="0" fontId="46" fillId="25" borderId="18" xfId="0" applyFont="1" applyFill="1" applyBorder="1" applyAlignment="1" applyProtection="1">
      <alignment vertical="center"/>
      <protection locked="0"/>
    </xf>
    <xf numFmtId="0" fontId="46" fillId="25" borderId="41" xfId="0" applyFont="1" applyFill="1" applyBorder="1" applyAlignment="1" applyProtection="1">
      <alignment vertical="center"/>
      <protection locked="0"/>
    </xf>
    <xf numFmtId="0" fontId="47" fillId="25" borderId="48" xfId="0" applyFont="1" applyFill="1" applyBorder="1" applyAlignment="1" applyProtection="1">
      <alignment horizontal="center" vertical="center"/>
    </xf>
    <xf numFmtId="0" fontId="46" fillId="25" borderId="134" xfId="0" applyFont="1" applyFill="1" applyBorder="1" applyAlignment="1" applyProtection="1">
      <alignment vertical="center"/>
      <protection locked="0"/>
    </xf>
    <xf numFmtId="0" fontId="16" fillId="20" borderId="70" xfId="0" applyFont="1" applyFill="1" applyBorder="1" applyAlignment="1">
      <alignment horizontal="justify" vertical="center" wrapText="1"/>
    </xf>
    <xf numFmtId="0" fontId="16" fillId="20" borderId="37" xfId="0" applyFont="1" applyFill="1" applyBorder="1" applyAlignment="1">
      <alignment horizontal="justify" vertical="center" wrapText="1"/>
    </xf>
    <xf numFmtId="0" fontId="16" fillId="20" borderId="9" xfId="0" applyFont="1" applyFill="1" applyBorder="1" applyAlignment="1">
      <alignment horizontal="justify" vertical="center" wrapText="1"/>
    </xf>
    <xf numFmtId="0" fontId="24" fillId="0" borderId="38" xfId="0" applyFont="1" applyBorder="1" applyAlignment="1">
      <alignment horizontal="justify" vertical="center" wrapText="1"/>
    </xf>
    <xf numFmtId="0" fontId="24" fillId="0" borderId="39" xfId="0" applyFont="1" applyBorder="1" applyAlignment="1">
      <alignment horizontal="justify" vertical="center" wrapText="1"/>
    </xf>
    <xf numFmtId="0" fontId="24" fillId="0" borderId="26" xfId="0" applyFont="1" applyBorder="1" applyAlignment="1">
      <alignment horizontal="justify" vertical="center" wrapText="1"/>
    </xf>
    <xf numFmtId="0" fontId="14" fillId="19" borderId="40" xfId="0" applyFont="1" applyFill="1" applyBorder="1" applyAlignment="1">
      <alignment horizontal="center"/>
    </xf>
    <xf numFmtId="0" fontId="14" fillId="19" borderId="41" xfId="0" applyFont="1" applyFill="1" applyBorder="1" applyAlignment="1">
      <alignment horizontal="center"/>
    </xf>
    <xf numFmtId="0" fontId="14" fillId="19" borderId="42" xfId="0" applyFont="1" applyFill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9" fillId="6" borderId="6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28" fillId="2" borderId="141" xfId="0" applyFont="1" applyFill="1" applyBorder="1" applyAlignment="1" applyProtection="1">
      <alignment vertical="center"/>
    </xf>
    <xf numFmtId="0" fontId="28" fillId="2" borderId="134" xfId="0" applyFont="1" applyFill="1" applyBorder="1" applyAlignment="1" applyProtection="1">
      <alignment vertical="center"/>
    </xf>
    <xf numFmtId="0" fontId="28" fillId="2" borderId="142" xfId="0" applyFont="1" applyFill="1" applyBorder="1" applyAlignment="1" applyProtection="1">
      <alignment vertical="center"/>
    </xf>
    <xf numFmtId="0" fontId="0" fillId="18" borderId="0" xfId="0" applyFill="1" applyBorder="1" applyAlignment="1">
      <alignment horizontal="center" vertical="center"/>
    </xf>
    <xf numFmtId="0" fontId="6" fillId="17" borderId="79" xfId="0" applyFont="1" applyFill="1" applyBorder="1" applyAlignment="1">
      <alignment horizontal="center" vertical="center"/>
    </xf>
    <xf numFmtId="0" fontId="6" fillId="17" borderId="24" xfId="0" applyFont="1" applyFill="1" applyBorder="1" applyAlignment="1">
      <alignment horizontal="center" vertical="center"/>
    </xf>
    <xf numFmtId="0" fontId="6" fillId="17" borderId="30" xfId="0" applyFont="1" applyFill="1" applyBorder="1" applyAlignment="1">
      <alignment horizontal="center" vertical="center"/>
    </xf>
    <xf numFmtId="0" fontId="21" fillId="4" borderId="75" xfId="0" applyFont="1" applyFill="1" applyBorder="1" applyAlignment="1">
      <alignment horizontal="center" vertical="center"/>
    </xf>
    <xf numFmtId="0" fontId="21" fillId="4" borderId="19" xfId="0" applyFont="1" applyFill="1" applyBorder="1" applyAlignment="1">
      <alignment horizontal="center" vertical="center"/>
    </xf>
    <xf numFmtId="0" fontId="21" fillId="4" borderId="28" xfId="0" applyFont="1" applyFill="1" applyBorder="1" applyAlignment="1">
      <alignment horizontal="center" vertical="center"/>
    </xf>
    <xf numFmtId="167" fontId="38" fillId="24" borderId="1" xfId="0" applyNumberFormat="1" applyFont="1" applyFill="1" applyBorder="1" applyAlignment="1" applyProtection="1">
      <alignment horizontal="center" vertical="center"/>
      <protection locked="0"/>
    </xf>
    <xf numFmtId="0" fontId="18" fillId="13" borderId="79" xfId="0" applyFont="1" applyFill="1" applyBorder="1" applyAlignment="1">
      <alignment horizontal="center" vertical="center"/>
    </xf>
    <xf numFmtId="0" fontId="18" fillId="13" borderId="24" xfId="0" applyFont="1" applyFill="1" applyBorder="1" applyAlignment="1">
      <alignment horizontal="center" vertical="center"/>
    </xf>
    <xf numFmtId="0" fontId="18" fillId="2" borderId="138" xfId="0" applyFont="1" applyFill="1" applyBorder="1" applyAlignment="1" applyProtection="1">
      <alignment horizontal="center" vertical="center"/>
    </xf>
    <xf numFmtId="0" fontId="18" fillId="2" borderId="139" xfId="0" applyFont="1" applyFill="1" applyBorder="1" applyAlignment="1" applyProtection="1">
      <alignment horizontal="center" vertical="center"/>
    </xf>
    <xf numFmtId="0" fontId="18" fillId="2" borderId="140" xfId="0" applyFont="1" applyFill="1" applyBorder="1" applyAlignment="1" applyProtection="1">
      <alignment horizontal="center" vertical="center"/>
    </xf>
    <xf numFmtId="167" fontId="1" fillId="14" borderId="0" xfId="0" applyNumberFormat="1" applyFont="1" applyFill="1" applyBorder="1" applyAlignment="1">
      <alignment horizontal="center" vertical="center"/>
    </xf>
    <xf numFmtId="0" fontId="0" fillId="14" borderId="29" xfId="0" applyFill="1" applyBorder="1" applyAlignment="1">
      <alignment horizontal="center" vertical="center"/>
    </xf>
    <xf numFmtId="0" fontId="0" fillId="14" borderId="0" xfId="0" applyFill="1" applyBorder="1" applyAlignment="1">
      <alignment horizontal="center" vertical="center"/>
    </xf>
    <xf numFmtId="0" fontId="29" fillId="16" borderId="127" xfId="0" applyFont="1" applyFill="1" applyBorder="1" applyAlignment="1">
      <alignment horizontal="center" vertical="center"/>
    </xf>
    <xf numFmtId="0" fontId="29" fillId="16" borderId="128" xfId="0" applyFont="1" applyFill="1" applyBorder="1" applyAlignment="1">
      <alignment horizontal="center" vertical="center"/>
    </xf>
    <xf numFmtId="0" fontId="29" fillId="16" borderId="129" xfId="0" applyFont="1" applyFill="1" applyBorder="1" applyAlignment="1">
      <alignment horizontal="center" vertical="center"/>
    </xf>
    <xf numFmtId="0" fontId="1" fillId="18" borderId="1" xfId="0" applyFont="1" applyFill="1" applyBorder="1" applyAlignment="1">
      <alignment horizontal="center" vertical="center"/>
    </xf>
    <xf numFmtId="164" fontId="18" fillId="18" borderId="1" xfId="0" applyNumberFormat="1" applyFont="1" applyFill="1" applyBorder="1" applyAlignment="1">
      <alignment horizontal="center" vertical="center"/>
    </xf>
    <xf numFmtId="164" fontId="18" fillId="18" borderId="18" xfId="0" applyNumberFormat="1" applyFont="1" applyFill="1" applyBorder="1" applyAlignment="1">
      <alignment horizontal="center" vertical="center"/>
    </xf>
    <xf numFmtId="0" fontId="27" fillId="17" borderId="92" xfId="0" applyFont="1" applyFill="1" applyBorder="1" applyAlignment="1" applyProtection="1">
      <alignment vertical="center"/>
    </xf>
    <xf numFmtId="0" fontId="27" fillId="17" borderId="85" xfId="0" applyFont="1" applyFill="1" applyBorder="1" applyAlignment="1" applyProtection="1">
      <alignment vertical="center"/>
    </xf>
    <xf numFmtId="0" fontId="32" fillId="12" borderId="90" xfId="0" applyFont="1" applyFill="1" applyBorder="1" applyAlignment="1" applyProtection="1">
      <alignment horizontal="center" vertical="center"/>
    </xf>
    <xf numFmtId="0" fontId="32" fillId="12" borderId="81" xfId="0" applyFont="1" applyFill="1" applyBorder="1" applyAlignment="1" applyProtection="1">
      <alignment horizontal="center" vertical="center"/>
    </xf>
    <xf numFmtId="0" fontId="18" fillId="2" borderId="70" xfId="0" applyFont="1" applyFill="1" applyBorder="1" applyAlignment="1" applyProtection="1">
      <alignment horizontal="center" vertical="center"/>
    </xf>
    <xf numFmtId="0" fontId="18" fillId="2" borderId="37" xfId="0" applyFont="1" applyFill="1" applyBorder="1" applyAlignment="1" applyProtection="1">
      <alignment horizontal="center" vertical="center"/>
    </xf>
    <xf numFmtId="0" fontId="18" fillId="2" borderId="9" xfId="0" applyFont="1" applyFill="1" applyBorder="1" applyAlignment="1" applyProtection="1">
      <alignment horizontal="center" vertical="center"/>
    </xf>
    <xf numFmtId="0" fontId="18" fillId="2" borderId="38" xfId="0" applyFont="1" applyFill="1" applyBorder="1" applyAlignment="1" applyProtection="1">
      <alignment horizontal="center" vertical="center"/>
    </xf>
    <xf numFmtId="0" fontId="18" fillId="2" borderId="39" xfId="0" applyFont="1" applyFill="1" applyBorder="1" applyAlignment="1" applyProtection="1">
      <alignment horizontal="center" vertical="center"/>
    </xf>
    <xf numFmtId="0" fontId="18" fillId="2" borderId="26" xfId="0" applyFont="1" applyFill="1" applyBorder="1" applyAlignment="1" applyProtection="1">
      <alignment horizontal="center" vertical="center"/>
    </xf>
    <xf numFmtId="0" fontId="4" fillId="2" borderId="36" xfId="0" applyFont="1" applyFill="1" applyBorder="1" applyAlignment="1" applyProtection="1">
      <alignment horizontal="center" vertical="center" wrapText="1"/>
    </xf>
    <xf numFmtId="0" fontId="4" fillId="2" borderId="21" xfId="0" applyFont="1" applyFill="1" applyBorder="1" applyAlignment="1" applyProtection="1">
      <alignment horizontal="center" vertical="center" wrapText="1"/>
    </xf>
    <xf numFmtId="0" fontId="4" fillId="2" borderId="46" xfId="0" applyFont="1" applyFill="1" applyBorder="1" applyAlignment="1" applyProtection="1">
      <alignment horizontal="center" vertical="center" wrapText="1"/>
    </xf>
    <xf numFmtId="0" fontId="4" fillId="2" borderId="27" xfId="0" applyFont="1" applyFill="1" applyBorder="1" applyAlignment="1" applyProtection="1">
      <alignment horizontal="center" vertical="center" wrapText="1"/>
    </xf>
    <xf numFmtId="0" fontId="4" fillId="2" borderId="109" xfId="0" applyFont="1" applyFill="1" applyBorder="1" applyAlignment="1" applyProtection="1">
      <alignment horizontal="center" vertical="center"/>
    </xf>
    <xf numFmtId="0" fontId="4" fillId="2" borderId="32" xfId="0" applyFont="1" applyFill="1" applyBorder="1" applyAlignment="1" applyProtection="1">
      <alignment horizontal="center" vertical="center"/>
    </xf>
    <xf numFmtId="0" fontId="32" fillId="12" borderId="73" xfId="0" applyFont="1" applyFill="1" applyBorder="1" applyAlignment="1" applyProtection="1">
      <alignment horizontal="center" vertical="center"/>
    </xf>
    <xf numFmtId="0" fontId="32" fillId="12" borderId="74" xfId="0" applyFont="1" applyFill="1" applyBorder="1" applyAlignment="1" applyProtection="1">
      <alignment horizontal="center" vertical="center"/>
    </xf>
    <xf numFmtId="164" fontId="28" fillId="17" borderId="1" xfId="0" applyNumberFormat="1" applyFont="1" applyFill="1" applyBorder="1" applyAlignment="1" applyProtection="1">
      <alignment vertical="center"/>
    </xf>
    <xf numFmtId="164" fontId="28" fillId="17" borderId="2" xfId="0" applyNumberFormat="1" applyFont="1" applyFill="1" applyBorder="1" applyAlignment="1" applyProtection="1">
      <alignment vertical="center"/>
    </xf>
    <xf numFmtId="164" fontId="28" fillId="17" borderId="17" xfId="0" applyNumberFormat="1" applyFont="1" applyFill="1" applyBorder="1" applyAlignment="1" applyProtection="1">
      <alignment vertical="center"/>
    </xf>
    <xf numFmtId="164" fontId="28" fillId="17" borderId="77" xfId="0" applyNumberFormat="1" applyFont="1" applyFill="1" applyBorder="1" applyAlignment="1" applyProtection="1">
      <alignment vertical="center"/>
    </xf>
    <xf numFmtId="0" fontId="49" fillId="24" borderId="123" xfId="0" applyFont="1" applyFill="1" applyBorder="1" applyAlignment="1" applyProtection="1">
      <alignment horizontal="center" vertical="center"/>
      <protection locked="0"/>
    </xf>
    <xf numFmtId="0" fontId="49" fillId="24" borderId="124" xfId="0" applyFont="1" applyFill="1" applyBorder="1" applyAlignment="1" applyProtection="1">
      <alignment horizontal="center" vertical="center"/>
      <protection locked="0"/>
    </xf>
    <xf numFmtId="0" fontId="49" fillId="24" borderId="125" xfId="0" applyFont="1" applyFill="1" applyBorder="1" applyAlignment="1" applyProtection="1">
      <alignment horizontal="center" vertical="center"/>
      <protection locked="0"/>
    </xf>
    <xf numFmtId="0" fontId="49" fillId="24" borderId="126" xfId="0" applyFont="1" applyFill="1" applyBorder="1" applyAlignment="1" applyProtection="1">
      <alignment horizontal="center" vertical="center"/>
      <protection locked="0"/>
    </xf>
    <xf numFmtId="0" fontId="33" fillId="12" borderId="91" xfId="0" applyFont="1" applyFill="1" applyBorder="1" applyAlignment="1" applyProtection="1">
      <alignment horizontal="center" vertical="center"/>
    </xf>
    <xf numFmtId="0" fontId="33" fillId="12" borderId="82" xfId="0" applyFont="1" applyFill="1" applyBorder="1" applyAlignment="1" applyProtection="1">
      <alignment horizontal="center" vertical="center"/>
    </xf>
    <xf numFmtId="0" fontId="33" fillId="12" borderId="83" xfId="0" applyFont="1" applyFill="1" applyBorder="1" applyAlignment="1" applyProtection="1">
      <alignment horizontal="center" vertical="center"/>
    </xf>
    <xf numFmtId="0" fontId="0" fillId="14" borderId="116" xfId="0" applyFill="1" applyBorder="1" applyAlignment="1">
      <alignment horizontal="center" vertical="center"/>
    </xf>
    <xf numFmtId="0" fontId="4" fillId="2" borderId="143" xfId="0" applyFont="1" applyFill="1" applyBorder="1" applyAlignment="1" applyProtection="1">
      <alignment horizontal="center" vertical="center"/>
    </xf>
    <xf numFmtId="0" fontId="4" fillId="2" borderId="144" xfId="0" applyFont="1" applyFill="1" applyBorder="1" applyAlignment="1" applyProtection="1">
      <alignment horizontal="center" vertical="center"/>
    </xf>
    <xf numFmtId="0" fontId="0" fillId="17" borderId="135" xfId="0" applyFont="1" applyFill="1" applyBorder="1" applyAlignment="1" applyProtection="1">
      <alignment horizontal="center" vertical="center"/>
    </xf>
    <xf numFmtId="0" fontId="0" fillId="17" borderId="136" xfId="0" applyFont="1" applyFill="1" applyBorder="1" applyAlignment="1" applyProtection="1">
      <alignment horizontal="center" vertical="center"/>
    </xf>
    <xf numFmtId="0" fontId="0" fillId="17" borderId="137" xfId="0" applyFont="1" applyFill="1" applyBorder="1" applyAlignment="1" applyProtection="1">
      <alignment horizontal="center" vertical="center"/>
    </xf>
    <xf numFmtId="0" fontId="48" fillId="24" borderId="119" xfId="0" applyFont="1" applyFill="1" applyBorder="1" applyAlignment="1" applyProtection="1">
      <alignment horizontal="center" vertical="center" wrapText="1"/>
      <protection locked="0"/>
    </xf>
    <xf numFmtId="0" fontId="48" fillId="24" borderId="120" xfId="0" applyFont="1" applyFill="1" applyBorder="1" applyAlignment="1" applyProtection="1">
      <alignment horizontal="center" vertical="center" wrapText="1"/>
      <protection locked="0"/>
    </xf>
    <xf numFmtId="0" fontId="48" fillId="24" borderId="121" xfId="0" applyFont="1" applyFill="1" applyBorder="1" applyAlignment="1" applyProtection="1">
      <alignment horizontal="center" vertical="center" wrapText="1"/>
      <protection locked="0"/>
    </xf>
    <xf numFmtId="0" fontId="39" fillId="0" borderId="33" xfId="2" applyFont="1" applyFill="1" applyBorder="1" applyAlignment="1" applyProtection="1">
      <alignment vertical="center"/>
      <protection locked="0"/>
    </xf>
    <xf numFmtId="0" fontId="39" fillId="0" borderId="3" xfId="2" applyFont="1" applyFill="1" applyBorder="1" applyAlignment="1" applyProtection="1">
      <alignment vertical="center"/>
      <protection locked="0"/>
    </xf>
    <xf numFmtId="0" fontId="39" fillId="0" borderId="80" xfId="2" applyFont="1" applyFill="1" applyBorder="1" applyAlignment="1" applyProtection="1">
      <alignment vertical="center"/>
      <protection locked="0"/>
    </xf>
    <xf numFmtId="0" fontId="0" fillId="17" borderId="117" xfId="0" applyFont="1" applyFill="1" applyBorder="1" applyAlignment="1">
      <alignment horizontal="center" vertical="center"/>
    </xf>
    <xf numFmtId="0" fontId="0" fillId="17" borderId="37" xfId="0" applyFont="1" applyFill="1" applyBorder="1" applyAlignment="1">
      <alignment horizontal="center" vertical="center"/>
    </xf>
    <xf numFmtId="0" fontId="0" fillId="17" borderId="118" xfId="0" applyFont="1" applyFill="1" applyBorder="1" applyAlignment="1">
      <alignment horizontal="center" vertical="center"/>
    </xf>
    <xf numFmtId="0" fontId="0" fillId="15" borderId="0" xfId="0" applyFill="1" applyBorder="1" applyAlignment="1">
      <alignment horizontal="center" vertical="center"/>
    </xf>
    <xf numFmtId="0" fontId="20" fillId="10" borderId="25" xfId="0" applyFont="1" applyFill="1" applyBorder="1" applyAlignment="1">
      <alignment horizontal="justify" vertical="center" wrapText="1"/>
    </xf>
    <xf numFmtId="0" fontId="20" fillId="10" borderId="19" xfId="0" applyFont="1" applyFill="1" applyBorder="1" applyAlignment="1">
      <alignment horizontal="justify" vertical="center" wrapText="1"/>
    </xf>
    <xf numFmtId="0" fontId="20" fillId="10" borderId="43" xfId="0" applyFont="1" applyFill="1" applyBorder="1" applyAlignment="1">
      <alignment horizontal="justify" vertical="center" wrapText="1"/>
    </xf>
    <xf numFmtId="0" fontId="20" fillId="10" borderId="130" xfId="0" applyFont="1" applyFill="1" applyBorder="1" applyAlignment="1">
      <alignment horizontal="justify" vertical="center" wrapText="1"/>
    </xf>
    <xf numFmtId="0" fontId="20" fillId="10" borderId="0" xfId="0" applyFont="1" applyFill="1" applyBorder="1" applyAlignment="1">
      <alignment horizontal="justify" vertical="center" wrapText="1"/>
    </xf>
    <xf numFmtId="0" fontId="20" fillId="10" borderId="44" xfId="0" applyFont="1" applyFill="1" applyBorder="1" applyAlignment="1">
      <alignment horizontal="justify" vertical="center" wrapText="1"/>
    </xf>
    <xf numFmtId="0" fontId="20" fillId="10" borderId="20" xfId="0" applyFont="1" applyFill="1" applyBorder="1" applyAlignment="1">
      <alignment horizontal="justify" vertical="center" wrapText="1"/>
    </xf>
    <xf numFmtId="0" fontId="20" fillId="10" borderId="24" xfId="0" applyFont="1" applyFill="1" applyBorder="1" applyAlignment="1">
      <alignment horizontal="justify" vertical="center" wrapText="1"/>
    </xf>
    <xf numFmtId="0" fontId="20" fillId="10" borderId="45" xfId="0" applyFont="1" applyFill="1" applyBorder="1" applyAlignment="1">
      <alignment horizontal="justify" vertical="center" wrapText="1"/>
    </xf>
    <xf numFmtId="0" fontId="4" fillId="5" borderId="29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4" fillId="5" borderId="23" xfId="0" applyFont="1" applyFill="1" applyBorder="1" applyAlignment="1">
      <alignment vertical="center"/>
    </xf>
    <xf numFmtId="0" fontId="41" fillId="17" borderId="10" xfId="0" applyFont="1" applyFill="1" applyBorder="1" applyAlignment="1" applyProtection="1">
      <alignment vertical="center" textRotation="114"/>
    </xf>
    <xf numFmtId="0" fontId="41" fillId="17" borderId="1" xfId="0" applyFont="1" applyFill="1" applyBorder="1" applyAlignment="1" applyProtection="1">
      <alignment vertical="center" textRotation="114"/>
    </xf>
    <xf numFmtId="0" fontId="41" fillId="17" borderId="22" xfId="0" applyFont="1" applyFill="1" applyBorder="1" applyAlignment="1" applyProtection="1">
      <alignment vertical="center" textRotation="114"/>
    </xf>
    <xf numFmtId="0" fontId="41" fillId="17" borderId="18" xfId="0" applyFont="1" applyFill="1" applyBorder="1" applyAlignment="1" applyProtection="1">
      <alignment vertical="center" textRotation="114"/>
    </xf>
    <xf numFmtId="0" fontId="2" fillId="22" borderId="70" xfId="0" applyFont="1" applyFill="1" applyBorder="1" applyAlignment="1">
      <alignment horizontal="center" vertical="center" wrapText="1"/>
    </xf>
    <xf numFmtId="0" fontId="2" fillId="22" borderId="9" xfId="0" applyFont="1" applyFill="1" applyBorder="1" applyAlignment="1">
      <alignment horizontal="center" vertical="center" wrapText="1"/>
    </xf>
    <xf numFmtId="0" fontId="2" fillId="22" borderId="29" xfId="0" applyFont="1" applyFill="1" applyBorder="1" applyAlignment="1">
      <alignment horizontal="center" vertical="center" wrapText="1"/>
    </xf>
    <xf numFmtId="0" fontId="2" fillId="22" borderId="23" xfId="0" applyFont="1" applyFill="1" applyBorder="1" applyAlignment="1">
      <alignment horizontal="center" vertical="center" wrapText="1"/>
    </xf>
    <xf numFmtId="0" fontId="2" fillId="22" borderId="79" xfId="0" applyFont="1" applyFill="1" applyBorder="1" applyAlignment="1">
      <alignment horizontal="center" vertical="center" wrapText="1"/>
    </xf>
    <xf numFmtId="0" fontId="2" fillId="22" borderId="30" xfId="0" applyFont="1" applyFill="1" applyBorder="1" applyAlignment="1">
      <alignment horizontal="center" vertical="center" wrapText="1"/>
    </xf>
    <xf numFmtId="0" fontId="0" fillId="23" borderId="75" xfId="0" applyFill="1" applyBorder="1" applyAlignment="1">
      <alignment horizontal="center" vertical="center" wrapText="1"/>
    </xf>
    <xf numFmtId="0" fontId="0" fillId="23" borderId="28" xfId="0" applyFont="1" applyFill="1" applyBorder="1" applyAlignment="1">
      <alignment horizontal="center" vertical="center" wrapText="1"/>
    </xf>
    <xf numFmtId="0" fontId="0" fillId="23" borderId="29" xfId="0" applyFont="1" applyFill="1" applyBorder="1" applyAlignment="1">
      <alignment horizontal="center" vertical="center" wrapText="1"/>
    </xf>
    <xf numFmtId="0" fontId="0" fillId="23" borderId="23" xfId="0" applyFont="1" applyFill="1" applyBorder="1" applyAlignment="1">
      <alignment horizontal="center" vertical="center" wrapText="1"/>
    </xf>
    <xf numFmtId="0" fontId="38" fillId="10" borderId="6" xfId="0" applyFont="1" applyFill="1" applyBorder="1" applyAlignment="1">
      <alignment horizontal="center" vertical="center"/>
    </xf>
    <xf numFmtId="0" fontId="38" fillId="10" borderId="7" xfId="0" applyFont="1" applyFill="1" applyBorder="1" applyAlignment="1">
      <alignment horizontal="center" vertical="center"/>
    </xf>
    <xf numFmtId="0" fontId="38" fillId="10" borderId="8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 wrapText="1"/>
    </xf>
    <xf numFmtId="0" fontId="0" fillId="14" borderId="34" xfId="0" applyFill="1" applyBorder="1" applyAlignment="1">
      <alignment horizontal="center" vertical="center"/>
    </xf>
    <xf numFmtId="0" fontId="0" fillId="14" borderId="115" xfId="0" applyFill="1" applyBorder="1" applyAlignment="1">
      <alignment horizontal="center" vertical="center"/>
    </xf>
    <xf numFmtId="0" fontId="50" fillId="21" borderId="75" xfId="0" applyFont="1" applyFill="1" applyBorder="1" applyAlignment="1">
      <alignment horizontal="center" vertical="center" wrapText="1"/>
    </xf>
    <xf numFmtId="0" fontId="50" fillId="21" borderId="19" xfId="0" applyFont="1" applyFill="1" applyBorder="1" applyAlignment="1">
      <alignment horizontal="center" vertical="center" wrapText="1"/>
    </xf>
    <xf numFmtId="0" fontId="50" fillId="21" borderId="29" xfId="0" applyFont="1" applyFill="1" applyBorder="1" applyAlignment="1">
      <alignment horizontal="center" vertical="center" wrapText="1"/>
    </xf>
    <xf numFmtId="0" fontId="50" fillId="21" borderId="0" xfId="0" applyFont="1" applyFill="1" applyBorder="1" applyAlignment="1">
      <alignment horizontal="center" vertical="center" wrapText="1"/>
    </xf>
    <xf numFmtId="0" fontId="50" fillId="21" borderId="79" xfId="0" applyFont="1" applyFill="1" applyBorder="1" applyAlignment="1">
      <alignment horizontal="center" vertical="center" wrapText="1"/>
    </xf>
    <xf numFmtId="0" fontId="50" fillId="21" borderId="24" xfId="0" applyFont="1" applyFill="1" applyBorder="1" applyAlignment="1">
      <alignment horizontal="center" vertical="center" wrapText="1"/>
    </xf>
    <xf numFmtId="0" fontId="4" fillId="12" borderId="33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/>
    </xf>
    <xf numFmtId="0" fontId="38" fillId="25" borderId="6" xfId="0" applyFont="1" applyFill="1" applyBorder="1" applyAlignment="1" applyProtection="1">
      <alignment horizontal="center" vertical="center"/>
      <protection locked="0"/>
    </xf>
    <xf numFmtId="0" fontId="38" fillId="25" borderId="7" xfId="0" applyFont="1" applyFill="1" applyBorder="1" applyAlignment="1" applyProtection="1">
      <alignment horizontal="center" vertical="center"/>
      <protection locked="0"/>
    </xf>
    <xf numFmtId="0" fontId="38" fillId="25" borderId="8" xfId="0" applyFont="1" applyFill="1" applyBorder="1" applyAlignment="1" applyProtection="1">
      <alignment horizontal="center" vertical="center"/>
      <protection locked="0"/>
    </xf>
    <xf numFmtId="0" fontId="0" fillId="14" borderId="39" xfId="0" applyFill="1" applyBorder="1" applyAlignment="1">
      <alignment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23" xfId="0" applyFont="1" applyFill="1" applyBorder="1" applyAlignment="1" applyProtection="1">
      <alignment horizontal="center" vertical="center"/>
    </xf>
    <xf numFmtId="0" fontId="36" fillId="8" borderId="6" xfId="0" applyFont="1" applyFill="1" applyBorder="1" applyAlignment="1">
      <alignment horizontal="center" vertical="center"/>
    </xf>
    <xf numFmtId="0" fontId="36" fillId="8" borderId="7" xfId="0" applyFont="1" applyFill="1" applyBorder="1" applyAlignment="1">
      <alignment horizontal="center" vertical="center"/>
    </xf>
    <xf numFmtId="0" fontId="36" fillId="8" borderId="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textRotation="180"/>
    </xf>
    <xf numFmtId="166" fontId="19" fillId="9" borderId="6" xfId="0" applyNumberFormat="1" applyFont="1" applyFill="1" applyBorder="1" applyAlignment="1" applyProtection="1">
      <alignment horizontal="center" vertical="center"/>
      <protection locked="0"/>
    </xf>
    <xf numFmtId="166" fontId="19" fillId="9" borderId="7" xfId="0" applyNumberFormat="1" applyFont="1" applyFill="1" applyBorder="1" applyAlignment="1" applyProtection="1">
      <alignment horizontal="center" vertical="center"/>
      <protection locked="0"/>
    </xf>
    <xf numFmtId="166" fontId="19" fillId="9" borderId="8" xfId="0" applyNumberFormat="1" applyFont="1" applyFill="1" applyBorder="1" applyAlignment="1" applyProtection="1">
      <alignment horizontal="center" vertical="center"/>
      <protection locked="0"/>
    </xf>
    <xf numFmtId="0" fontId="4" fillId="9" borderId="6" xfId="0" applyFont="1" applyFill="1" applyBorder="1" applyAlignment="1" applyProtection="1">
      <alignment horizontal="center" vertical="center"/>
      <protection locked="0"/>
    </xf>
    <xf numFmtId="0" fontId="4" fillId="9" borderId="7" xfId="0" applyFont="1" applyFill="1" applyBorder="1" applyAlignment="1" applyProtection="1">
      <alignment horizontal="center" vertical="center"/>
      <protection locked="0"/>
    </xf>
    <xf numFmtId="0" fontId="4" fillId="9" borderId="8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 wrapText="1"/>
    </xf>
    <xf numFmtId="1" fontId="2" fillId="8" borderId="41" xfId="0" applyNumberFormat="1" applyFont="1" applyFill="1" applyBorder="1" applyAlignment="1" applyProtection="1">
      <alignment horizontal="right" vertical="center"/>
      <protection locked="0"/>
    </xf>
    <xf numFmtId="1" fontId="2" fillId="8" borderId="42" xfId="0" applyNumberFormat="1" applyFont="1" applyFill="1" applyBorder="1" applyAlignment="1" applyProtection="1">
      <alignment horizontal="right" vertical="center"/>
      <protection locked="0"/>
    </xf>
    <xf numFmtId="164" fontId="14" fillId="0" borderId="1" xfId="1" applyNumberFormat="1" applyFont="1" applyFill="1" applyBorder="1" applyAlignment="1" applyProtection="1">
      <alignment vertical="center"/>
    </xf>
    <xf numFmtId="164" fontId="14" fillId="0" borderId="11" xfId="1" applyNumberFormat="1" applyFont="1" applyFill="1" applyBorder="1" applyAlignment="1" applyProtection="1">
      <alignment vertical="center"/>
    </xf>
    <xf numFmtId="164" fontId="14" fillId="0" borderId="1" xfId="1" applyNumberFormat="1" applyFont="1" applyFill="1" applyBorder="1" applyAlignment="1" applyProtection="1">
      <alignment horizontal="right" vertical="center"/>
    </xf>
    <xf numFmtId="164" fontId="14" fillId="0" borderId="11" xfId="1" applyNumberFormat="1" applyFont="1" applyFill="1" applyBorder="1" applyAlignment="1" applyProtection="1">
      <alignment horizontal="right" vertical="center"/>
    </xf>
    <xf numFmtId="0" fontId="13" fillId="8" borderId="10" xfId="0" applyFont="1" applyFill="1" applyBorder="1" applyAlignment="1" applyProtection="1">
      <alignment horizontal="center" vertical="center"/>
    </xf>
    <xf numFmtId="0" fontId="13" fillId="8" borderId="1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" fontId="2" fillId="3" borderId="7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 applyProtection="1">
      <alignment vertical="center"/>
    </xf>
    <xf numFmtId="164" fontId="14" fillId="0" borderId="11" xfId="0" applyNumberFormat="1" applyFont="1" applyFill="1" applyBorder="1" applyAlignment="1" applyProtection="1">
      <alignment vertical="center"/>
    </xf>
    <xf numFmtId="164" fontId="14" fillId="8" borderId="1" xfId="1" applyNumberFormat="1" applyFont="1" applyFill="1" applyBorder="1" applyAlignment="1" applyProtection="1">
      <alignment vertical="center"/>
    </xf>
    <xf numFmtId="164" fontId="14" fillId="8" borderId="11" xfId="1" applyNumberFormat="1" applyFont="1" applyFill="1" applyBorder="1" applyAlignment="1" applyProtection="1">
      <alignment vertical="center"/>
    </xf>
    <xf numFmtId="0" fontId="10" fillId="0" borderId="10" xfId="0" applyFont="1" applyFill="1" applyBorder="1" applyAlignment="1" applyProtection="1">
      <alignment vertical="center"/>
    </xf>
    <xf numFmtId="0" fontId="10" fillId="0" borderId="1" xfId="0" applyFont="1" applyFill="1" applyBorder="1" applyAlignment="1" applyProtection="1">
      <alignment vertical="center"/>
    </xf>
    <xf numFmtId="0" fontId="28" fillId="9" borderId="14" xfId="0" applyFont="1" applyFill="1" applyBorder="1" applyAlignment="1">
      <alignment horizontal="center" vertical="center"/>
    </xf>
    <xf numFmtId="0" fontId="28" fillId="9" borderId="15" xfId="0" applyFont="1" applyFill="1" applyBorder="1" applyAlignment="1">
      <alignment horizontal="center" vertical="center"/>
    </xf>
    <xf numFmtId="0" fontId="28" fillId="9" borderId="16" xfId="0" applyFont="1" applyFill="1" applyBorder="1" applyAlignment="1">
      <alignment horizontal="center" vertical="center"/>
    </xf>
    <xf numFmtId="0" fontId="15" fillId="11" borderId="2" xfId="0" applyFont="1" applyFill="1" applyBorder="1" applyAlignment="1">
      <alignment horizontal="center" vertical="center"/>
    </xf>
    <xf numFmtId="0" fontId="15" fillId="11" borderId="3" xfId="0" applyFont="1" applyFill="1" applyBorder="1" applyAlignment="1">
      <alignment horizontal="center" vertical="center"/>
    </xf>
    <xf numFmtId="0" fontId="15" fillId="11" borderId="4" xfId="0" applyFont="1" applyFill="1" applyBorder="1" applyAlignment="1">
      <alignment horizontal="center" vertical="center"/>
    </xf>
    <xf numFmtId="0" fontId="15" fillId="11" borderId="2" xfId="0" applyFont="1" applyFill="1" applyBorder="1" applyAlignment="1" applyProtection="1">
      <alignment horizontal="center" vertical="center" wrapText="1"/>
      <protection locked="0"/>
    </xf>
    <xf numFmtId="0" fontId="15" fillId="11" borderId="3" xfId="0" applyFont="1" applyFill="1" applyBorder="1" applyAlignment="1" applyProtection="1">
      <alignment horizontal="center" vertical="center" wrapText="1"/>
      <protection locked="0"/>
    </xf>
    <xf numFmtId="0" fontId="15" fillId="11" borderId="4" xfId="0" applyFont="1" applyFill="1" applyBorder="1" applyAlignment="1" applyProtection="1">
      <alignment horizontal="center" vertical="center" wrapText="1"/>
      <protection locked="0"/>
    </xf>
    <xf numFmtId="0" fontId="40" fillId="11" borderId="77" xfId="0" applyFont="1" applyFill="1" applyBorder="1" applyAlignment="1" applyProtection="1">
      <alignment horizontal="center" vertical="center" wrapText="1"/>
      <protection locked="0"/>
    </xf>
    <xf numFmtId="0" fontId="40" fillId="11" borderId="115" xfId="0" applyFont="1" applyFill="1" applyBorder="1" applyAlignment="1" applyProtection="1">
      <alignment horizontal="center" vertical="center" wrapText="1"/>
      <protection locked="0"/>
    </xf>
    <xf numFmtId="0" fontId="40" fillId="11" borderId="35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/>
    </xf>
    <xf numFmtId="0" fontId="35" fillId="2" borderId="6" xfId="0" applyFont="1" applyFill="1" applyBorder="1" applyAlignment="1">
      <alignment horizontal="justify" vertical="center" wrapText="1"/>
    </xf>
    <xf numFmtId="0" fontId="35" fillId="2" borderId="7" xfId="0" applyFont="1" applyFill="1" applyBorder="1" applyAlignment="1">
      <alignment horizontal="justify" vertical="center" wrapText="1"/>
    </xf>
    <xf numFmtId="0" fontId="35" fillId="2" borderId="8" xfId="0" applyFont="1" applyFill="1" applyBorder="1" applyAlignment="1">
      <alignment horizontal="justify" vertical="center" wrapText="1"/>
    </xf>
    <xf numFmtId="0" fontId="6" fillId="3" borderId="25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12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5" fillId="3" borderId="56" xfId="0" applyFont="1" applyFill="1" applyBorder="1" applyAlignment="1">
      <alignment horizontal="center" vertical="center"/>
    </xf>
    <xf numFmtId="0" fontId="15" fillId="3" borderId="57" xfId="0" applyFont="1" applyFill="1" applyBorder="1" applyAlignment="1">
      <alignment horizontal="center" vertical="center"/>
    </xf>
    <xf numFmtId="0" fontId="15" fillId="3" borderId="58" xfId="0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16" fontId="15" fillId="3" borderId="52" xfId="0" applyNumberFormat="1" applyFont="1" applyFill="1" applyBorder="1" applyAlignment="1">
      <alignment horizontal="center" vertical="center"/>
    </xf>
    <xf numFmtId="16" fontId="15" fillId="3" borderId="1" xfId="0" applyNumberFormat="1" applyFont="1" applyFill="1" applyBorder="1" applyAlignment="1">
      <alignment horizontal="center" vertical="center"/>
    </xf>
    <xf numFmtId="16" fontId="15" fillId="3" borderId="53" xfId="0" applyNumberFormat="1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9" fillId="9" borderId="10" xfId="0" applyFont="1" applyFill="1" applyBorder="1" applyAlignment="1" applyProtection="1">
      <alignment horizontal="center" vertical="center"/>
    </xf>
    <xf numFmtId="0" fontId="9" fillId="9" borderId="1" xfId="0" applyFont="1" applyFill="1" applyBorder="1" applyAlignment="1" applyProtection="1">
      <alignment horizontal="center" vertical="center"/>
    </xf>
    <xf numFmtId="0" fontId="9" fillId="9" borderId="11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29" fillId="0" borderId="37" xfId="0" applyFont="1" applyFill="1" applyBorder="1" applyAlignment="1">
      <alignment horizontal="justify" vertical="center" wrapText="1"/>
    </xf>
    <xf numFmtId="0" fontId="29" fillId="0" borderId="0" xfId="0" applyFont="1" applyFill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6" fillId="3" borderId="64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7" fillId="0" borderId="65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66" xfId="0" applyFont="1" applyFill="1" applyBorder="1" applyAlignment="1">
      <alignment horizontal="center" vertical="center" wrapText="1"/>
    </xf>
    <xf numFmtId="0" fontId="17" fillId="0" borderId="67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68" xfId="0" applyFont="1" applyFill="1" applyBorder="1" applyAlignment="1">
      <alignment horizontal="center" vertical="center" wrapText="1"/>
    </xf>
    <xf numFmtId="0" fontId="13" fillId="3" borderId="6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0" fillId="4" borderId="25" xfId="0" applyFont="1" applyFill="1" applyBorder="1" applyAlignment="1" applyProtection="1">
      <alignment horizontal="justify" vertical="center" wrapText="1"/>
      <protection locked="0"/>
    </xf>
    <xf numFmtId="0" fontId="0" fillId="4" borderId="19" xfId="0" applyFont="1" applyFill="1" applyBorder="1" applyAlignment="1" applyProtection="1">
      <alignment horizontal="justify" vertical="center" wrapText="1"/>
      <protection locked="0"/>
    </xf>
    <xf numFmtId="0" fontId="0" fillId="4" borderId="43" xfId="0" applyFont="1" applyFill="1" applyBorder="1" applyAlignment="1" applyProtection="1">
      <alignment horizontal="justify" vertical="center" wrapText="1"/>
      <protection locked="0"/>
    </xf>
    <xf numFmtId="0" fontId="27" fillId="0" borderId="97" xfId="0" applyFont="1" applyFill="1" applyBorder="1" applyAlignment="1">
      <alignment vertical="center"/>
    </xf>
    <xf numFmtId="0" fontId="27" fillId="0" borderId="96" xfId="0" applyFont="1" applyFill="1" applyBorder="1" applyAlignment="1">
      <alignment vertical="center"/>
    </xf>
    <xf numFmtId="0" fontId="0" fillId="0" borderId="98" xfId="0" applyFill="1" applyBorder="1" applyAlignment="1">
      <alignment vertical="center"/>
    </xf>
    <xf numFmtId="0" fontId="0" fillId="0" borderId="93" xfId="0" applyFill="1" applyBorder="1" applyAlignment="1">
      <alignment vertical="center"/>
    </xf>
    <xf numFmtId="0" fontId="0" fillId="4" borderId="6" xfId="0" applyFont="1" applyFill="1" applyBorder="1" applyAlignment="1" applyProtection="1">
      <alignment horizontal="justify" vertical="center" wrapText="1"/>
      <protection locked="0"/>
    </xf>
    <xf numFmtId="0" fontId="0" fillId="4" borderId="7" xfId="0" applyFont="1" applyFill="1" applyBorder="1" applyAlignment="1" applyProtection="1">
      <alignment horizontal="justify" vertical="center" wrapText="1"/>
      <protection locked="0"/>
    </xf>
    <xf numFmtId="0" fontId="0" fillId="4" borderId="8" xfId="0" applyFont="1" applyFill="1" applyBorder="1" applyAlignment="1" applyProtection="1">
      <alignment horizontal="justify" vertical="center" wrapText="1"/>
      <protection locked="0"/>
    </xf>
    <xf numFmtId="0" fontId="27" fillId="0" borderId="99" xfId="0" applyFont="1" applyFill="1" applyBorder="1" applyAlignment="1">
      <alignment vertical="center"/>
    </xf>
    <xf numFmtId="0" fontId="27" fillId="0" borderId="95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165" fontId="23" fillId="0" borderId="1" xfId="0" applyNumberFormat="1" applyFont="1" applyFill="1" applyBorder="1" applyAlignment="1">
      <alignment vertical="center"/>
    </xf>
    <xf numFmtId="165" fontId="23" fillId="0" borderId="11" xfId="0" applyNumberFormat="1" applyFont="1" applyFill="1" applyBorder="1" applyAlignment="1">
      <alignment vertical="center"/>
    </xf>
    <xf numFmtId="168" fontId="3" fillId="7" borderId="17" xfId="0" applyNumberFormat="1" applyFont="1" applyFill="1" applyBorder="1" applyAlignment="1">
      <alignment vertical="center"/>
    </xf>
    <xf numFmtId="168" fontId="3" fillId="7" borderId="13" xfId="0" applyNumberFormat="1" applyFont="1" applyFill="1" applyBorder="1" applyAlignment="1">
      <alignment vertical="center"/>
    </xf>
    <xf numFmtId="0" fontId="14" fillId="0" borderId="10" xfId="0" applyFont="1" applyFill="1" applyBorder="1" applyAlignment="1" applyProtection="1">
      <alignment horizontal="left" vertical="center"/>
    </xf>
    <xf numFmtId="0" fontId="14" fillId="0" borderId="1" xfId="0" applyFont="1" applyFill="1" applyBorder="1" applyAlignment="1" applyProtection="1">
      <alignment horizontal="left" vertical="center"/>
    </xf>
    <xf numFmtId="0" fontId="16" fillId="9" borderId="10" xfId="0" applyFont="1" applyFill="1" applyBorder="1" applyAlignment="1" applyProtection="1">
      <alignment horizontal="center" vertical="center"/>
    </xf>
    <xf numFmtId="0" fontId="16" fillId="9" borderId="1" xfId="0" applyFont="1" applyFill="1" applyBorder="1" applyAlignment="1" applyProtection="1">
      <alignment horizontal="center" vertical="center"/>
    </xf>
    <xf numFmtId="0" fontId="17" fillId="0" borderId="10" xfId="0" applyFont="1" applyFill="1" applyBorder="1" applyAlignment="1" applyProtection="1">
      <alignment horizontal="left" vertical="center"/>
    </xf>
    <xf numFmtId="0" fontId="17" fillId="0" borderId="1" xfId="0" applyFont="1" applyFill="1" applyBorder="1" applyAlignment="1" applyProtection="1">
      <alignment horizontal="left" vertical="center"/>
    </xf>
    <xf numFmtId="164" fontId="10" fillId="0" borderId="0" xfId="0" applyNumberFormat="1" applyFont="1" applyFill="1" applyBorder="1" applyAlignment="1" applyProtection="1">
      <alignment horizontal="right" vertical="center"/>
    </xf>
    <xf numFmtId="0" fontId="10" fillId="0" borderId="23" xfId="0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164" fontId="14" fillId="0" borderId="1" xfId="0" applyNumberFormat="1" applyFont="1" applyFill="1" applyBorder="1" applyAlignment="1" applyProtection="1">
      <alignment vertical="center"/>
      <protection locked="0"/>
    </xf>
    <xf numFmtId="164" fontId="14" fillId="0" borderId="11" xfId="0" applyNumberFormat="1" applyFont="1" applyFill="1" applyBorder="1" applyAlignment="1" applyProtection="1">
      <alignment vertical="center"/>
      <protection locked="0"/>
    </xf>
    <xf numFmtId="164" fontId="16" fillId="9" borderId="1" xfId="1" applyNumberFormat="1" applyFont="1" applyFill="1" applyBorder="1" applyAlignment="1" applyProtection="1">
      <alignment vertical="center"/>
    </xf>
    <xf numFmtId="164" fontId="16" fillId="9" borderId="11" xfId="1" applyNumberFormat="1" applyFont="1" applyFill="1" applyBorder="1" applyAlignment="1" applyProtection="1">
      <alignment vertical="center"/>
    </xf>
    <xf numFmtId="0" fontId="22" fillId="0" borderId="12" xfId="0" applyFont="1" applyFill="1" applyBorder="1" applyAlignment="1" applyProtection="1">
      <alignment horizontal="center" vertical="center" wrapText="1"/>
    </xf>
    <xf numFmtId="0" fontId="22" fillId="0" borderId="17" xfId="0" applyFont="1" applyFill="1" applyBorder="1" applyAlignment="1" applyProtection="1">
      <alignment horizontal="center" vertical="center" wrapText="1"/>
    </xf>
    <xf numFmtId="0" fontId="22" fillId="0" borderId="13" xfId="0" applyFont="1" applyFill="1" applyBorder="1" applyAlignment="1" applyProtection="1">
      <alignment horizontal="center" vertical="center" wrapText="1"/>
    </xf>
    <xf numFmtId="164" fontId="10" fillId="0" borderId="0" xfId="0" applyNumberFormat="1" applyFont="1" applyFill="1" applyBorder="1" applyAlignment="1" applyProtection="1">
      <alignment vertical="center"/>
    </xf>
    <xf numFmtId="0" fontId="10" fillId="0" borderId="23" xfId="0" applyFont="1" applyFill="1" applyBorder="1" applyAlignment="1" applyProtection="1">
      <alignment vertical="center"/>
    </xf>
    <xf numFmtId="0" fontId="4" fillId="14" borderId="36" xfId="0" applyFont="1" applyFill="1" applyBorder="1" applyAlignment="1" applyProtection="1">
      <alignment horizontal="center" vertical="center"/>
    </xf>
    <xf numFmtId="0" fontId="4" fillId="14" borderId="109" xfId="0" applyFont="1" applyFill="1" applyBorder="1" applyAlignment="1" applyProtection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vertical="center"/>
    </xf>
    <xf numFmtId="0" fontId="27" fillId="0" borderId="1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1" fillId="14" borderId="40" xfId="0" applyFont="1" applyFill="1" applyBorder="1" applyAlignment="1">
      <alignment horizontal="center" vertical="center"/>
    </xf>
    <xf numFmtId="0" fontId="1" fillId="14" borderId="41" xfId="0" applyFont="1" applyFill="1" applyBorder="1" applyAlignment="1">
      <alignment horizontal="center" vertical="center"/>
    </xf>
    <xf numFmtId="0" fontId="5" fillId="14" borderId="14" xfId="0" applyFont="1" applyFill="1" applyBorder="1" applyAlignment="1">
      <alignment horizontal="center" vertical="center" textRotation="180"/>
    </xf>
    <xf numFmtId="0" fontId="5" fillId="14" borderId="10" xfId="0" applyFont="1" applyFill="1" applyBorder="1" applyAlignment="1">
      <alignment horizontal="center" vertical="center" textRotation="180"/>
    </xf>
    <xf numFmtId="0" fontId="5" fillId="14" borderId="12" xfId="0" applyFont="1" applyFill="1" applyBorder="1" applyAlignment="1">
      <alignment horizontal="center" vertical="center" textRotation="180"/>
    </xf>
    <xf numFmtId="0" fontId="13" fillId="0" borderId="14" xfId="0" applyFont="1" applyFill="1" applyBorder="1" applyAlignment="1" applyProtection="1">
      <alignment vertical="center"/>
    </xf>
    <xf numFmtId="0" fontId="13" fillId="0" borderId="15" xfId="0" applyFont="1" applyFill="1" applyBorder="1" applyAlignment="1" applyProtection="1">
      <alignment vertical="center"/>
    </xf>
    <xf numFmtId="0" fontId="14" fillId="0" borderId="10" xfId="0" applyFont="1" applyFill="1" applyBorder="1" applyAlignment="1" applyProtection="1">
      <alignment horizontal="right" vertical="center"/>
    </xf>
    <xf numFmtId="0" fontId="14" fillId="0" borderId="1" xfId="0" applyFont="1" applyFill="1" applyBorder="1" applyAlignment="1" applyProtection="1">
      <alignment horizontal="right" vertical="center"/>
    </xf>
    <xf numFmtId="0" fontId="13" fillId="0" borderId="10" xfId="0" applyFont="1" applyFill="1" applyBorder="1" applyAlignment="1" applyProtection="1">
      <alignment vertical="center"/>
    </xf>
    <xf numFmtId="0" fontId="13" fillId="0" borderId="1" xfId="0" applyFont="1" applyFill="1" applyBorder="1" applyAlignment="1" applyProtection="1">
      <alignment vertical="center"/>
    </xf>
    <xf numFmtId="0" fontId="27" fillId="0" borderId="98" xfId="0" applyFont="1" applyFill="1" applyBorder="1" applyAlignment="1">
      <alignment vertical="center"/>
    </xf>
    <xf numFmtId="0" fontId="27" fillId="0" borderId="93" xfId="0" applyFont="1" applyFill="1" applyBorder="1" applyAlignment="1">
      <alignment vertical="center"/>
    </xf>
    <xf numFmtId="164" fontId="14" fillId="0" borderId="15" xfId="0" applyNumberFormat="1" applyFont="1" applyFill="1" applyBorder="1" applyAlignment="1" applyProtection="1">
      <alignment horizontal="center" vertical="center"/>
      <protection locked="0"/>
    </xf>
    <xf numFmtId="164" fontId="14" fillId="0" borderId="16" xfId="0" applyNumberFormat="1" applyFont="1" applyFill="1" applyBorder="1" applyAlignment="1" applyProtection="1">
      <alignment horizontal="center" vertical="center"/>
      <protection locked="0"/>
    </xf>
    <xf numFmtId="1" fontId="16" fillId="0" borderId="1" xfId="0" applyNumberFormat="1" applyFont="1" applyFill="1" applyBorder="1" applyAlignment="1" applyProtection="1">
      <alignment horizontal="center" vertical="center"/>
      <protection locked="0"/>
    </xf>
    <xf numFmtId="1" fontId="16" fillId="0" borderId="11" xfId="0" applyNumberFormat="1" applyFont="1" applyFill="1" applyBorder="1" applyAlignment="1" applyProtection="1">
      <alignment horizontal="center" vertical="center"/>
      <protection locked="0"/>
    </xf>
    <xf numFmtId="0" fontId="28" fillId="7" borderId="14" xfId="0" applyFont="1" applyFill="1" applyBorder="1" applyAlignment="1">
      <alignment horizontal="center" vertical="center"/>
    </xf>
    <xf numFmtId="0" fontId="28" fillId="7" borderId="15" xfId="0" applyFont="1" applyFill="1" applyBorder="1" applyAlignment="1">
      <alignment horizontal="center" vertical="center"/>
    </xf>
    <xf numFmtId="0" fontId="28" fillId="7" borderId="16" xfId="0" applyFont="1" applyFill="1" applyBorder="1" applyAlignment="1">
      <alignment horizontal="center" vertical="center"/>
    </xf>
    <xf numFmtId="165" fontId="23" fillId="0" borderId="5" xfId="0" applyNumberFormat="1" applyFont="1" applyFill="1" applyBorder="1" applyAlignment="1">
      <alignment vertical="center"/>
    </xf>
    <xf numFmtId="165" fontId="23" fillId="0" borderId="32" xfId="0" applyNumberFormat="1" applyFont="1" applyFill="1" applyBorder="1" applyAlignment="1">
      <alignment vertical="center"/>
    </xf>
    <xf numFmtId="0" fontId="9" fillId="3" borderId="62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63" xfId="0" applyFont="1" applyFill="1" applyBorder="1" applyAlignment="1">
      <alignment horizontal="center" vertical="center"/>
    </xf>
    <xf numFmtId="0" fontId="40" fillId="11" borderId="113" xfId="0" applyFont="1" applyFill="1" applyBorder="1" applyAlignment="1" applyProtection="1">
      <alignment horizontal="center" vertical="center" wrapText="1"/>
      <protection locked="0"/>
    </xf>
    <xf numFmtId="0" fontId="40" fillId="11" borderId="37" xfId="0" applyFont="1" applyFill="1" applyBorder="1" applyAlignment="1" applyProtection="1">
      <alignment horizontal="center" vertical="center" wrapText="1"/>
      <protection locked="0"/>
    </xf>
    <xf numFmtId="0" fontId="40" fillId="11" borderId="114" xfId="0" applyFont="1" applyFill="1" applyBorder="1" applyAlignment="1" applyProtection="1">
      <alignment horizontal="center" vertical="center" wrapText="1"/>
      <protection locked="0"/>
    </xf>
    <xf numFmtId="0" fontId="0" fillId="0" borderId="49" xfId="0" applyFont="1" applyFill="1" applyBorder="1" applyAlignment="1">
      <alignment horizontal="center" vertical="center"/>
    </xf>
    <xf numFmtId="164" fontId="10" fillId="0" borderId="55" xfId="1" applyNumberFormat="1" applyFont="1" applyFill="1" applyBorder="1" applyAlignment="1">
      <alignment horizontal="right" vertical="center"/>
    </xf>
    <xf numFmtId="164" fontId="10" fillId="0" borderId="51" xfId="1" applyNumberFormat="1" applyFont="1" applyFill="1" applyBorder="1" applyAlignment="1">
      <alignment horizontal="right" vertical="center"/>
    </xf>
    <xf numFmtId="0" fontId="0" fillId="4" borderId="20" xfId="0" applyFill="1" applyBorder="1" applyAlignment="1" applyProtection="1">
      <alignment horizontal="justify" vertical="center" wrapText="1"/>
      <protection locked="0"/>
    </xf>
    <xf numFmtId="0" fontId="0" fillId="4" borderId="24" xfId="0" applyFont="1" applyFill="1" applyBorder="1" applyAlignment="1" applyProtection="1">
      <alignment horizontal="justify" vertical="center" wrapText="1"/>
      <protection locked="0"/>
    </xf>
    <xf numFmtId="0" fontId="0" fillId="4" borderId="45" xfId="0" applyFont="1" applyFill="1" applyBorder="1" applyAlignment="1" applyProtection="1">
      <alignment horizontal="justify" vertical="center" wrapText="1"/>
      <protection locked="0"/>
    </xf>
    <xf numFmtId="0" fontId="0" fillId="4" borderId="2" xfId="0" applyFont="1" applyFill="1" applyBorder="1" applyAlignment="1" applyProtection="1">
      <alignment horizontal="justify" vertical="center" wrapText="1"/>
      <protection locked="0"/>
    </xf>
    <xf numFmtId="0" fontId="0" fillId="4" borderId="3" xfId="0" applyFont="1" applyFill="1" applyBorder="1" applyAlignment="1" applyProtection="1">
      <alignment horizontal="justify" vertical="center" wrapText="1"/>
      <protection locked="0"/>
    </xf>
    <xf numFmtId="0" fontId="0" fillId="4" borderId="4" xfId="0" applyFont="1" applyFill="1" applyBorder="1" applyAlignment="1" applyProtection="1">
      <alignment horizontal="justify" vertical="center" wrapText="1"/>
      <protection locked="0"/>
    </xf>
    <xf numFmtId="0" fontId="2" fillId="8" borderId="40" xfId="0" applyFont="1" applyFill="1" applyBorder="1" applyAlignment="1">
      <alignment horizontal="center" vertical="center"/>
    </xf>
    <xf numFmtId="0" fontId="2" fillId="8" borderId="4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center" textRotation="180"/>
    </xf>
    <xf numFmtId="0" fontId="5" fillId="0" borderId="12" xfId="0" applyFont="1" applyFill="1" applyBorder="1" applyAlignment="1">
      <alignment horizontal="center" vertical="center" textRotation="180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164" fontId="14" fillId="0" borderId="15" xfId="0" applyNumberFormat="1" applyFont="1" applyFill="1" applyBorder="1" applyAlignment="1" applyProtection="1">
      <alignment horizontal="right" vertical="center"/>
      <protection locked="0"/>
    </xf>
    <xf numFmtId="164" fontId="14" fillId="0" borderId="16" xfId="0" applyNumberFormat="1" applyFont="1" applyFill="1" applyBorder="1" applyAlignment="1" applyProtection="1">
      <alignment horizontal="right" vertical="center"/>
      <protection locked="0"/>
    </xf>
    <xf numFmtId="1" fontId="12" fillId="0" borderId="15" xfId="0" applyNumberFormat="1" applyFont="1" applyFill="1" applyBorder="1" applyAlignment="1" applyProtection="1">
      <alignment horizontal="right" vertical="center"/>
      <protection locked="0"/>
    </xf>
    <xf numFmtId="1" fontId="12" fillId="0" borderId="16" xfId="0" applyNumberFormat="1" applyFont="1" applyFill="1" applyBorder="1" applyAlignment="1" applyProtection="1">
      <alignment horizontal="right" vertical="center"/>
      <protection locked="0"/>
    </xf>
    <xf numFmtId="1" fontId="14" fillId="0" borderId="15" xfId="0" applyNumberFormat="1" applyFont="1" applyFill="1" applyBorder="1" applyAlignment="1" applyProtection="1">
      <alignment horizontal="right" vertical="center"/>
      <protection locked="0"/>
    </xf>
    <xf numFmtId="1" fontId="14" fillId="0" borderId="16" xfId="0" applyNumberFormat="1" applyFont="1" applyFill="1" applyBorder="1" applyAlignment="1" applyProtection="1">
      <alignment horizontal="right" vertical="center"/>
      <protection locked="0"/>
    </xf>
    <xf numFmtId="164" fontId="11" fillId="0" borderId="55" xfId="1" applyNumberFormat="1" applyFont="1" applyFill="1" applyBorder="1" applyAlignment="1">
      <alignment horizontal="right" vertical="center"/>
    </xf>
    <xf numFmtId="164" fontId="11" fillId="0" borderId="51" xfId="1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 applyProtection="1">
      <alignment horizontal="left"/>
    </xf>
    <xf numFmtId="164" fontId="10" fillId="0" borderId="0" xfId="0" applyNumberFormat="1" applyFont="1" applyFill="1" applyBorder="1" applyProtection="1"/>
    <xf numFmtId="0" fontId="10" fillId="0" borderId="23" xfId="0" applyFont="1" applyFill="1" applyBorder="1" applyProtection="1"/>
    <xf numFmtId="0" fontId="10" fillId="0" borderId="39" xfId="0" applyFont="1" applyFill="1" applyBorder="1" applyAlignment="1" applyProtection="1">
      <alignment horizontal="left"/>
    </xf>
    <xf numFmtId="164" fontId="10" fillId="0" borderId="39" xfId="0" applyNumberFormat="1" applyFont="1" applyFill="1" applyBorder="1" applyAlignment="1" applyProtection="1">
      <alignment horizontal="right"/>
    </xf>
    <xf numFmtId="0" fontId="10" fillId="0" borderId="26" xfId="0" applyFont="1" applyFill="1" applyBorder="1" applyAlignment="1" applyProtection="1">
      <alignment horizontal="right"/>
    </xf>
    <xf numFmtId="0" fontId="10" fillId="0" borderId="10" xfId="0" applyFont="1" applyFill="1" applyBorder="1" applyProtection="1"/>
    <xf numFmtId="0" fontId="10" fillId="0" borderId="1" xfId="0" applyFont="1" applyFill="1" applyBorder="1" applyProtection="1"/>
    <xf numFmtId="164" fontId="14" fillId="0" borderId="1" xfId="0" applyNumberFormat="1" applyFont="1" applyFill="1" applyBorder="1" applyProtection="1"/>
    <xf numFmtId="164" fontId="14" fillId="0" borderId="11" xfId="0" applyNumberFormat="1" applyFont="1" applyFill="1" applyBorder="1" applyProtection="1"/>
    <xf numFmtId="0" fontId="17" fillId="0" borderId="22" xfId="0" applyFont="1" applyFill="1" applyBorder="1" applyAlignment="1" applyProtection="1">
      <alignment horizontal="center"/>
    </xf>
    <xf numFmtId="0" fontId="17" fillId="0" borderId="18" xfId="0" applyFont="1" applyFill="1" applyBorder="1" applyAlignment="1" applyProtection="1">
      <alignment horizontal="center"/>
    </xf>
    <xf numFmtId="164" fontId="14" fillId="0" borderId="18" xfId="0" applyNumberFormat="1" applyFont="1" applyFill="1" applyBorder="1" applyProtection="1"/>
    <xf numFmtId="164" fontId="14" fillId="0" borderId="31" xfId="0" applyNumberFormat="1" applyFont="1" applyFill="1" applyBorder="1" applyProtection="1"/>
    <xf numFmtId="0" fontId="16" fillId="9" borderId="10" xfId="0" applyFont="1" applyFill="1" applyBorder="1" applyAlignment="1" applyProtection="1">
      <alignment horizontal="center"/>
    </xf>
    <xf numFmtId="0" fontId="16" fillId="9" borderId="1" xfId="0" applyFont="1" applyFill="1" applyBorder="1" applyAlignment="1" applyProtection="1">
      <alignment horizontal="center"/>
    </xf>
    <xf numFmtId="164" fontId="16" fillId="9" borderId="1" xfId="1" applyNumberFormat="1" applyFont="1" applyFill="1" applyBorder="1" applyProtection="1"/>
    <xf numFmtId="164" fontId="16" fillId="9" borderId="11" xfId="1" applyNumberFormat="1" applyFont="1" applyFill="1" applyBorder="1" applyProtection="1"/>
    <xf numFmtId="164" fontId="14" fillId="0" borderId="1" xfId="0" applyNumberFormat="1" applyFont="1" applyFill="1" applyBorder="1" applyProtection="1">
      <protection locked="0"/>
    </xf>
    <xf numFmtId="164" fontId="14" fillId="0" borderId="11" xfId="0" applyNumberFormat="1" applyFont="1" applyFill="1" applyBorder="1" applyProtection="1">
      <protection locked="0"/>
    </xf>
    <xf numFmtId="0" fontId="27" fillId="0" borderId="105" xfId="0" applyFont="1" applyFill="1" applyBorder="1"/>
    <xf numFmtId="0" fontId="27" fillId="0" borderId="72" xfId="0" applyFont="1" applyFill="1" applyBorder="1"/>
    <xf numFmtId="0" fontId="9" fillId="9" borderId="6" xfId="0" applyFont="1" applyFill="1" applyBorder="1" applyAlignment="1" applyProtection="1">
      <alignment horizontal="center"/>
    </xf>
    <xf numFmtId="0" fontId="9" fillId="9" borderId="7" xfId="0" applyFont="1" applyFill="1" applyBorder="1" applyAlignment="1" applyProtection="1">
      <alignment horizontal="center"/>
    </xf>
    <xf numFmtId="0" fontId="9" fillId="9" borderId="8" xfId="0" applyFont="1" applyFill="1" applyBorder="1" applyAlignment="1" applyProtection="1">
      <alignment horizontal="center"/>
    </xf>
    <xf numFmtId="0" fontId="14" fillId="0" borderId="21" xfId="0" applyFont="1" applyFill="1" applyBorder="1" applyAlignment="1" applyProtection="1">
      <alignment horizontal="left"/>
    </xf>
    <xf numFmtId="0" fontId="14" fillId="0" borderId="5" xfId="0" applyFont="1" applyFill="1" applyBorder="1" applyAlignment="1" applyProtection="1">
      <alignment horizontal="left"/>
    </xf>
    <xf numFmtId="164" fontId="14" fillId="0" borderId="1" xfId="1" applyNumberFormat="1" applyFont="1" applyFill="1" applyBorder="1" applyProtection="1"/>
    <xf numFmtId="164" fontId="14" fillId="0" borderId="69" xfId="1" applyNumberFormat="1" applyFont="1" applyFill="1" applyBorder="1" applyProtection="1"/>
    <xf numFmtId="0" fontId="27" fillId="0" borderId="107" xfId="0" applyFont="1" applyFill="1" applyBorder="1"/>
    <xf numFmtId="0" fontId="27" fillId="0" borderId="94" xfId="0" applyFont="1" applyFill="1" applyBorder="1"/>
    <xf numFmtId="0" fontId="14" fillId="0" borderId="10" xfId="0" applyFont="1" applyFill="1" applyBorder="1" applyAlignment="1" applyProtection="1">
      <alignment horizontal="left"/>
    </xf>
    <xf numFmtId="0" fontId="14" fillId="0" borderId="1" xfId="0" applyFont="1" applyFill="1" applyBorder="1" applyAlignment="1" applyProtection="1">
      <alignment horizontal="left"/>
    </xf>
    <xf numFmtId="164" fontId="14" fillId="0" borderId="18" xfId="1" applyNumberFormat="1" applyFont="1" applyFill="1" applyBorder="1" applyAlignment="1" applyProtection="1">
      <alignment horizontal="right" vertical="center"/>
    </xf>
    <xf numFmtId="164" fontId="14" fillId="0" borderId="31" xfId="1" applyNumberFormat="1" applyFont="1" applyFill="1" applyBorder="1" applyAlignment="1" applyProtection="1">
      <alignment horizontal="right" vertical="center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13" fillId="8" borderId="10" xfId="0" applyFont="1" applyFill="1" applyBorder="1" applyAlignment="1" applyProtection="1">
      <alignment horizontal="center"/>
    </xf>
    <xf numFmtId="0" fontId="13" fillId="8" borderId="1" xfId="0" applyFont="1" applyFill="1" applyBorder="1" applyAlignment="1" applyProtection="1">
      <alignment horizontal="center"/>
    </xf>
    <xf numFmtId="164" fontId="14" fillId="8" borderId="1" xfId="1" applyNumberFormat="1" applyFont="1" applyFill="1" applyBorder="1" applyProtection="1"/>
    <xf numFmtId="164" fontId="14" fillId="8" borderId="11" xfId="1" applyNumberFormat="1" applyFont="1" applyFill="1" applyBorder="1" applyProtection="1"/>
    <xf numFmtId="164" fontId="14" fillId="0" borderId="1" xfId="1" applyNumberFormat="1" applyFont="1" applyFill="1" applyBorder="1" applyAlignment="1" applyProtection="1">
      <alignment horizontal="right"/>
    </xf>
    <xf numFmtId="164" fontId="14" fillId="0" borderId="11" xfId="1" applyNumberFormat="1" applyFont="1" applyFill="1" applyBorder="1" applyAlignment="1" applyProtection="1">
      <alignment horizontal="right"/>
    </xf>
    <xf numFmtId="0" fontId="27" fillId="0" borderId="103" xfId="0" applyFont="1" applyFill="1" applyBorder="1"/>
    <xf numFmtId="0" fontId="27" fillId="0" borderId="71" xfId="0" applyFont="1" applyFill="1" applyBorder="1"/>
    <xf numFmtId="0" fontId="13" fillId="0" borderId="33" xfId="0" applyFont="1" applyFill="1" applyBorder="1" applyAlignment="1" applyProtection="1">
      <alignment horizontal="center"/>
    </xf>
    <xf numFmtId="0" fontId="13" fillId="0" borderId="4" xfId="0" applyFont="1" applyFill="1" applyBorder="1" applyAlignment="1" applyProtection="1">
      <alignment horizontal="center"/>
    </xf>
    <xf numFmtId="1" fontId="16" fillId="2" borderId="20" xfId="0" applyNumberFormat="1" applyFont="1" applyFill="1" applyBorder="1" applyAlignment="1" applyProtection="1">
      <alignment horizontal="center"/>
      <protection locked="0"/>
    </xf>
    <xf numFmtId="1" fontId="16" fillId="2" borderId="30" xfId="0" applyNumberFormat="1" applyFont="1" applyFill="1" applyBorder="1" applyAlignment="1" applyProtection="1">
      <alignment horizontal="center"/>
      <protection locked="0"/>
    </xf>
    <xf numFmtId="0" fontId="0" fillId="0" borderId="105" xfId="0" applyFill="1" applyBorder="1"/>
    <xf numFmtId="0" fontId="0" fillId="0" borderId="72" xfId="0" applyFont="1" applyFill="1" applyBorder="1"/>
    <xf numFmtId="0" fontId="13" fillId="0" borderId="22" xfId="0" applyFont="1" applyFill="1" applyBorder="1" applyAlignment="1" applyProtection="1"/>
    <xf numFmtId="0" fontId="13" fillId="0" borderId="18" xfId="0" applyFont="1" applyFill="1" applyBorder="1" applyAlignment="1" applyProtection="1"/>
    <xf numFmtId="1" fontId="16" fillId="2" borderId="18" xfId="0" applyNumberFormat="1" applyFont="1" applyFill="1" applyBorder="1" applyAlignment="1" applyProtection="1">
      <alignment horizontal="center"/>
      <protection locked="0"/>
    </xf>
    <xf numFmtId="1" fontId="16" fillId="2" borderId="31" xfId="0" applyNumberFormat="1" applyFont="1" applyFill="1" applyBorder="1" applyAlignment="1" applyProtection="1">
      <alignment horizontal="center"/>
      <protection locked="0"/>
    </xf>
    <xf numFmtId="0" fontId="18" fillId="8" borderId="40" xfId="0" applyFont="1" applyFill="1" applyBorder="1" applyAlignment="1">
      <alignment horizontal="center" vertical="center"/>
    </xf>
    <xf numFmtId="0" fontId="18" fillId="8" borderId="41" xfId="0" applyFont="1" applyFill="1" applyBorder="1" applyAlignment="1">
      <alignment horizontal="center" vertical="center"/>
    </xf>
    <xf numFmtId="0" fontId="18" fillId="8" borderId="42" xfId="0" applyFont="1" applyFill="1" applyBorder="1" applyAlignment="1">
      <alignment horizontal="center" vertical="center"/>
    </xf>
    <xf numFmtId="1" fontId="2" fillId="8" borderId="6" xfId="0" applyNumberFormat="1" applyFont="1" applyFill="1" applyBorder="1" applyAlignment="1" applyProtection="1">
      <alignment horizontal="right" vertical="center"/>
      <protection locked="0"/>
    </xf>
    <xf numFmtId="1" fontId="2" fillId="8" borderId="7" xfId="0" applyNumberFormat="1" applyFont="1" applyFill="1" applyBorder="1" applyAlignment="1" applyProtection="1">
      <alignment horizontal="right" vertical="center"/>
      <protection locked="0"/>
    </xf>
    <xf numFmtId="0" fontId="13" fillId="0" borderId="36" xfId="0" applyFont="1" applyFill="1" applyBorder="1" applyAlignment="1" applyProtection="1">
      <alignment horizontal="center"/>
    </xf>
    <xf numFmtId="0" fontId="13" fillId="0" borderId="46" xfId="0" applyFont="1" applyFill="1" applyBorder="1" applyAlignment="1" applyProtection="1">
      <alignment horizontal="center"/>
    </xf>
    <xf numFmtId="0" fontId="13" fillId="0" borderId="109" xfId="0" applyFont="1" applyFill="1" applyBorder="1" applyAlignment="1" applyProtection="1">
      <alignment horizontal="center"/>
    </xf>
    <xf numFmtId="16" fontId="13" fillId="0" borderId="10" xfId="0" applyNumberFormat="1" applyFont="1" applyFill="1" applyBorder="1" applyAlignment="1" applyProtection="1">
      <alignment horizontal="center"/>
    </xf>
    <xf numFmtId="16" fontId="13" fillId="0" borderId="1" xfId="0" applyNumberFormat="1" applyFont="1" applyFill="1" applyBorder="1" applyAlignment="1" applyProtection="1">
      <alignment horizontal="center"/>
    </xf>
    <xf numFmtId="16" fontId="13" fillId="0" borderId="11" xfId="0" applyNumberFormat="1" applyFont="1" applyFill="1" applyBorder="1" applyAlignment="1" applyProtection="1">
      <alignment horizontal="center"/>
    </xf>
    <xf numFmtId="0" fontId="28" fillId="9" borderId="100" xfId="0" applyFont="1" applyFill="1" applyBorder="1" applyAlignment="1">
      <alignment horizontal="center"/>
    </xf>
    <xf numFmtId="0" fontId="28" fillId="9" borderId="101" xfId="0" applyFont="1" applyFill="1" applyBorder="1" applyAlignment="1">
      <alignment horizontal="center"/>
    </xf>
    <xf numFmtId="0" fontId="28" fillId="9" borderId="102" xfId="0" applyFont="1" applyFill="1" applyBorder="1" applyAlignment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13" fillId="0" borderId="10" xfId="0" applyFont="1" applyFill="1" applyBorder="1" applyAlignment="1" applyProtection="1"/>
    <xf numFmtId="0" fontId="13" fillId="0" borderId="1" xfId="0" applyFont="1" applyFill="1" applyBorder="1" applyAlignment="1" applyProtection="1"/>
    <xf numFmtId="164" fontId="11" fillId="2" borderId="20" xfId="0" applyNumberFormat="1" applyFont="1" applyFill="1" applyBorder="1" applyAlignment="1" applyProtection="1">
      <alignment horizontal="center"/>
      <protection locked="0"/>
    </xf>
    <xf numFmtId="164" fontId="11" fillId="2" borderId="30" xfId="0" applyNumberFormat="1" applyFont="1" applyFill="1" applyBorder="1" applyAlignment="1" applyProtection="1">
      <alignment horizontal="center"/>
      <protection locked="0"/>
    </xf>
    <xf numFmtId="0" fontId="36" fillId="8" borderId="79" xfId="0" applyFont="1" applyFill="1" applyBorder="1" applyAlignment="1">
      <alignment horizontal="center"/>
    </xf>
    <xf numFmtId="0" fontId="36" fillId="8" borderId="24" xfId="0" applyFont="1" applyFill="1" applyBorder="1" applyAlignment="1">
      <alignment horizontal="center"/>
    </xf>
    <xf numFmtId="0" fontId="36" fillId="8" borderId="30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 vertical="center" textRotation="180"/>
    </xf>
    <xf numFmtId="166" fontId="19" fillId="9" borderId="38" xfId="0" applyNumberFormat="1" applyFont="1" applyFill="1" applyBorder="1" applyAlignment="1" applyProtection="1">
      <alignment horizontal="center"/>
    </xf>
    <xf numFmtId="166" fontId="19" fillId="9" borderId="39" xfId="0" applyNumberFormat="1" applyFont="1" applyFill="1" applyBorder="1" applyAlignment="1" applyProtection="1">
      <alignment horizontal="center"/>
    </xf>
    <xf numFmtId="166" fontId="19" fillId="9" borderId="26" xfId="0" applyNumberFormat="1" applyFont="1" applyFill="1" applyBorder="1" applyAlignment="1" applyProtection="1">
      <alignment horizont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1" fillId="9" borderId="38" xfId="0" applyFont="1" applyFill="1" applyBorder="1" applyAlignment="1" applyProtection="1">
      <alignment horizontal="center" vertical="center"/>
    </xf>
    <xf numFmtId="0" fontId="1" fillId="9" borderId="39" xfId="0" applyFont="1" applyFill="1" applyBorder="1" applyAlignment="1" applyProtection="1">
      <alignment horizontal="center" vertical="center"/>
    </xf>
    <xf numFmtId="0" fontId="1" fillId="9" borderId="26" xfId="0" applyFont="1" applyFill="1" applyBorder="1" applyAlignment="1" applyProtection="1">
      <alignment horizontal="center" vertical="center"/>
    </xf>
    <xf numFmtId="0" fontId="29" fillId="0" borderId="0" xfId="0" applyFont="1" applyFill="1" applyAlignment="1">
      <alignment horizontal="center"/>
    </xf>
    <xf numFmtId="0" fontId="17" fillId="0" borderId="2" xfId="0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16" fillId="3" borderId="64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27" fillId="0" borderId="98" xfId="0" applyFont="1" applyFill="1" applyBorder="1"/>
    <xf numFmtId="0" fontId="27" fillId="0" borderId="93" xfId="0" applyFont="1" applyFill="1" applyBorder="1"/>
    <xf numFmtId="165" fontId="23" fillId="0" borderId="1" xfId="0" applyNumberFormat="1" applyFont="1" applyFill="1" applyBorder="1"/>
    <xf numFmtId="165" fontId="23" fillId="0" borderId="11" xfId="0" applyNumberFormat="1" applyFont="1" applyFill="1" applyBorder="1"/>
    <xf numFmtId="0" fontId="27" fillId="0" borderId="99" xfId="0" applyFont="1" applyFill="1" applyBorder="1"/>
    <xf numFmtId="0" fontId="27" fillId="0" borderId="95" xfId="0" applyFont="1" applyFill="1" applyBorder="1"/>
    <xf numFmtId="168" fontId="3" fillId="7" borderId="17" xfId="0" applyNumberFormat="1" applyFont="1" applyFill="1" applyBorder="1"/>
    <xf numFmtId="168" fontId="3" fillId="7" borderId="13" xfId="0" applyNumberFormat="1" applyFont="1" applyFill="1" applyBorder="1"/>
    <xf numFmtId="0" fontId="0" fillId="0" borderId="49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4" borderId="6" xfId="0" applyFont="1" applyFill="1" applyBorder="1" applyAlignment="1" applyProtection="1">
      <alignment horizontal="justify" vertical="top" wrapText="1"/>
      <protection locked="0"/>
    </xf>
    <xf numFmtId="0" fontId="0" fillId="4" borderId="7" xfId="0" applyFont="1" applyFill="1" applyBorder="1" applyAlignment="1" applyProtection="1">
      <alignment horizontal="justify" vertical="top" wrapText="1"/>
      <protection locked="0"/>
    </xf>
    <xf numFmtId="0" fontId="0" fillId="4" borderId="8" xfId="0" applyFont="1" applyFill="1" applyBorder="1" applyAlignment="1" applyProtection="1">
      <alignment horizontal="justify" vertical="top" wrapText="1"/>
      <protection locked="0"/>
    </xf>
    <xf numFmtId="0" fontId="0" fillId="4" borderId="20" xfId="0" applyFill="1" applyBorder="1" applyAlignment="1" applyProtection="1">
      <alignment horizontal="justify" vertical="top" wrapText="1"/>
      <protection locked="0"/>
    </xf>
    <xf numFmtId="0" fontId="0" fillId="4" borderId="24" xfId="0" applyFont="1" applyFill="1" applyBorder="1" applyAlignment="1" applyProtection="1">
      <alignment horizontal="justify" vertical="top" wrapText="1"/>
      <protection locked="0"/>
    </xf>
    <xf numFmtId="0" fontId="0" fillId="4" borderId="45" xfId="0" applyFont="1" applyFill="1" applyBorder="1" applyAlignment="1" applyProtection="1">
      <alignment horizontal="justify" vertical="top" wrapText="1"/>
      <protection locked="0"/>
    </xf>
    <xf numFmtId="0" fontId="0" fillId="4" borderId="2" xfId="0" applyFont="1" applyFill="1" applyBorder="1" applyAlignment="1" applyProtection="1">
      <alignment horizontal="justify" vertical="top" wrapText="1"/>
      <protection locked="0"/>
    </xf>
    <xf numFmtId="0" fontId="0" fillId="4" borderId="3" xfId="0" applyFont="1" applyFill="1" applyBorder="1" applyAlignment="1" applyProtection="1">
      <alignment horizontal="justify" vertical="top" wrapText="1"/>
      <protection locked="0"/>
    </xf>
    <xf numFmtId="0" fontId="0" fillId="4" borderId="4" xfId="0" applyFont="1" applyFill="1" applyBorder="1" applyAlignment="1" applyProtection="1">
      <alignment horizontal="justify" vertical="top" wrapText="1"/>
      <protection locked="0"/>
    </xf>
    <xf numFmtId="0" fontId="13" fillId="3" borderId="64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0" fillId="4" borderId="25" xfId="0" applyFont="1" applyFill="1" applyBorder="1" applyAlignment="1" applyProtection="1">
      <alignment horizontal="justify" vertical="top" wrapText="1"/>
      <protection locked="0"/>
    </xf>
    <xf numFmtId="0" fontId="0" fillId="4" borderId="19" xfId="0" applyFont="1" applyFill="1" applyBorder="1" applyAlignment="1" applyProtection="1">
      <alignment horizontal="justify" vertical="top" wrapText="1"/>
      <protection locked="0"/>
    </xf>
    <xf numFmtId="0" fontId="0" fillId="4" borderId="43" xfId="0" applyFont="1" applyFill="1" applyBorder="1" applyAlignment="1" applyProtection="1">
      <alignment horizontal="justify" vertical="top" wrapText="1"/>
      <protection locked="0"/>
    </xf>
    <xf numFmtId="0" fontId="28" fillId="7" borderId="6" xfId="0" applyFont="1" applyFill="1" applyBorder="1" applyAlignment="1">
      <alignment horizontal="center"/>
    </xf>
    <xf numFmtId="0" fontId="28" fillId="7" borderId="7" xfId="0" applyFont="1" applyFill="1" applyBorder="1" applyAlignment="1">
      <alignment horizontal="center"/>
    </xf>
    <xf numFmtId="0" fontId="28" fillId="7" borderId="37" xfId="0" applyFont="1" applyFill="1" applyBorder="1" applyAlignment="1">
      <alignment horizontal="center"/>
    </xf>
    <xf numFmtId="0" fontId="28" fillId="7" borderId="9" xfId="0" applyFont="1" applyFill="1" applyBorder="1" applyAlignment="1">
      <alignment horizontal="center"/>
    </xf>
    <xf numFmtId="0" fontId="27" fillId="0" borderId="97" xfId="0" applyFont="1" applyFill="1" applyBorder="1"/>
    <xf numFmtId="0" fontId="27" fillId="0" borderId="96" xfId="0" applyFont="1" applyFill="1" applyBorder="1"/>
    <xf numFmtId="0" fontId="0" fillId="0" borderId="98" xfId="0" applyFill="1" applyBorder="1"/>
    <xf numFmtId="0" fontId="0" fillId="0" borderId="93" xfId="0" applyFill="1" applyBorder="1"/>
    <xf numFmtId="0" fontId="9" fillId="3" borderId="62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63" xfId="0" applyFont="1" applyFill="1" applyBorder="1" applyAlignment="1">
      <alignment horizontal="center"/>
    </xf>
    <xf numFmtId="0" fontId="40" fillId="11" borderId="113" xfId="0" applyFont="1" applyFill="1" applyBorder="1" applyAlignment="1" applyProtection="1">
      <alignment horizontal="center" vertical="top" wrapText="1"/>
      <protection locked="0"/>
    </xf>
    <xf numFmtId="0" fontId="40" fillId="11" borderId="37" xfId="0" applyFont="1" applyFill="1" applyBorder="1" applyAlignment="1" applyProtection="1">
      <alignment horizontal="center" vertical="top" wrapText="1"/>
      <protection locked="0"/>
    </xf>
    <xf numFmtId="0" fontId="40" fillId="11" borderId="114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right"/>
    </xf>
    <xf numFmtId="1" fontId="2" fillId="0" borderId="8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15" fillId="3" borderId="56" xfId="0" applyFont="1" applyFill="1" applyBorder="1" applyAlignment="1">
      <alignment horizontal="center"/>
    </xf>
    <xf numFmtId="0" fontId="15" fillId="3" borderId="57" xfId="0" applyFont="1" applyFill="1" applyBorder="1" applyAlignment="1">
      <alignment horizontal="center"/>
    </xf>
    <xf numFmtId="0" fontId="15" fillId="3" borderId="58" xfId="0" applyFont="1" applyFill="1" applyBorder="1" applyAlignment="1">
      <alignment horizontal="center"/>
    </xf>
    <xf numFmtId="166" fontId="9" fillId="0" borderId="1" xfId="0" applyNumberFormat="1" applyFont="1" applyFill="1" applyBorder="1" applyAlignment="1">
      <alignment horizontal="center"/>
    </xf>
    <xf numFmtId="16" fontId="15" fillId="3" borderId="52" xfId="0" applyNumberFormat="1" applyFont="1" applyFill="1" applyBorder="1" applyAlignment="1">
      <alignment horizontal="center"/>
    </xf>
    <xf numFmtId="16" fontId="15" fillId="3" borderId="1" xfId="0" applyNumberFormat="1" applyFont="1" applyFill="1" applyBorder="1" applyAlignment="1">
      <alignment horizontal="center"/>
    </xf>
    <xf numFmtId="16" fontId="15" fillId="3" borderId="53" xfId="0" applyNumberFormat="1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15" fillId="11" borderId="2" xfId="0" applyFont="1" applyFill="1" applyBorder="1" applyAlignment="1">
      <alignment horizontal="center"/>
    </xf>
    <xf numFmtId="0" fontId="15" fillId="11" borderId="3" xfId="0" applyFont="1" applyFill="1" applyBorder="1" applyAlignment="1">
      <alignment horizontal="center"/>
    </xf>
    <xf numFmtId="0" fontId="15" fillId="11" borderId="4" xfId="0" applyFont="1" applyFill="1" applyBorder="1" applyAlignment="1">
      <alignment horizontal="center"/>
    </xf>
    <xf numFmtId="0" fontId="15" fillId="11" borderId="2" xfId="0" applyFont="1" applyFill="1" applyBorder="1" applyAlignment="1" applyProtection="1">
      <alignment horizontal="center" vertical="top" wrapText="1"/>
      <protection locked="0"/>
    </xf>
    <xf numFmtId="0" fontId="15" fillId="11" borderId="3" xfId="0" applyFont="1" applyFill="1" applyBorder="1" applyAlignment="1" applyProtection="1">
      <alignment horizontal="center" vertical="top" wrapText="1"/>
      <protection locked="0"/>
    </xf>
    <xf numFmtId="0" fontId="15" fillId="11" borderId="4" xfId="0" applyFont="1" applyFill="1" applyBorder="1" applyAlignment="1" applyProtection="1">
      <alignment horizontal="center" vertical="top" wrapText="1"/>
      <protection locked="0"/>
    </xf>
    <xf numFmtId="0" fontId="40" fillId="11" borderId="77" xfId="0" applyFont="1" applyFill="1" applyBorder="1" applyAlignment="1" applyProtection="1">
      <alignment horizontal="center" vertical="top" wrapText="1"/>
      <protection locked="0"/>
    </xf>
    <xf numFmtId="0" fontId="40" fillId="11" borderId="115" xfId="0" applyFont="1" applyFill="1" applyBorder="1" applyAlignment="1" applyProtection="1">
      <alignment horizontal="center" vertical="top" wrapText="1"/>
      <protection locked="0"/>
    </xf>
    <xf numFmtId="0" fontId="40" fillId="11" borderId="35" xfId="0" applyFont="1" applyFill="1" applyBorder="1" applyAlignment="1" applyProtection="1">
      <alignment horizontal="center" vertical="top" wrapText="1"/>
      <protection locked="0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13" fillId="0" borderId="0" xfId="0" applyFont="1" applyFill="1" applyBorder="1" applyAlignment="1" applyProtection="1">
      <alignment horizontal="center"/>
    </xf>
    <xf numFmtId="165" fontId="13" fillId="0" borderId="0" xfId="1" applyFont="1" applyFill="1" applyBorder="1" applyProtection="1"/>
    <xf numFmtId="0" fontId="6" fillId="3" borderId="25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4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6" fontId="2" fillId="3" borderId="7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14" fillId="0" borderId="33" xfId="0" applyFont="1" applyFill="1" applyBorder="1" applyAlignment="1" applyProtection="1">
      <alignment horizontal="right"/>
    </xf>
    <xf numFmtId="0" fontId="14" fillId="0" borderId="4" xfId="0" applyFont="1" applyFill="1" applyBorder="1" applyAlignment="1" applyProtection="1">
      <alignment horizontal="right"/>
    </xf>
    <xf numFmtId="1" fontId="13" fillId="2" borderId="1" xfId="0" applyNumberFormat="1" applyFont="1" applyFill="1" applyBorder="1" applyAlignment="1" applyProtection="1">
      <alignment horizontal="center"/>
      <protection locked="0"/>
    </xf>
    <xf numFmtId="1" fontId="13" fillId="2" borderId="11" xfId="0" applyNumberFormat="1" applyFont="1" applyFill="1" applyBorder="1" applyAlignment="1" applyProtection="1">
      <alignment horizontal="center"/>
      <protection locked="0"/>
    </xf>
    <xf numFmtId="1" fontId="2" fillId="8" borderId="6" xfId="0" applyNumberFormat="1" applyFont="1" applyFill="1" applyBorder="1" applyAlignment="1" applyProtection="1">
      <alignment horizontal="right" vertical="center"/>
    </xf>
    <xf numFmtId="1" fontId="2" fillId="8" borderId="7" xfId="0" applyNumberFormat="1" applyFont="1" applyFill="1" applyBorder="1" applyAlignment="1" applyProtection="1">
      <alignment horizontal="right" vertical="center"/>
    </xf>
    <xf numFmtId="16" fontId="15" fillId="0" borderId="10" xfId="0" applyNumberFormat="1" applyFont="1" applyFill="1" applyBorder="1" applyAlignment="1" applyProtection="1">
      <alignment horizontal="center"/>
    </xf>
    <xf numFmtId="16" fontId="15" fillId="0" borderId="1" xfId="0" applyNumberFormat="1" applyFont="1" applyFill="1" applyBorder="1" applyAlignment="1" applyProtection="1">
      <alignment horizontal="center"/>
    </xf>
    <xf numFmtId="16" fontId="15" fillId="0" borderId="11" xfId="0" applyNumberFormat="1" applyFont="1" applyFill="1" applyBorder="1" applyAlignment="1" applyProtection="1">
      <alignment horizontal="center"/>
    </xf>
    <xf numFmtId="164" fontId="13" fillId="2" borderId="20" xfId="0" applyNumberFormat="1" applyFont="1" applyFill="1" applyBorder="1" applyAlignment="1" applyProtection="1">
      <alignment horizontal="center"/>
      <protection locked="0"/>
    </xf>
    <xf numFmtId="164" fontId="13" fillId="2" borderId="30" xfId="0" applyNumberFormat="1" applyFont="1" applyFill="1" applyBorder="1" applyAlignment="1" applyProtection="1">
      <alignment horizontal="center"/>
      <protection locked="0"/>
    </xf>
    <xf numFmtId="0" fontId="4" fillId="9" borderId="38" xfId="0" applyFont="1" applyFill="1" applyBorder="1" applyAlignment="1" applyProtection="1">
      <alignment horizontal="center" vertical="center"/>
    </xf>
    <xf numFmtId="0" fontId="4" fillId="9" borderId="39" xfId="0" applyFont="1" applyFill="1" applyBorder="1" applyAlignment="1" applyProtection="1">
      <alignment horizontal="center" vertical="center"/>
    </xf>
    <xf numFmtId="0" fontId="4" fillId="9" borderId="26" xfId="0" applyFont="1" applyFill="1" applyBorder="1" applyAlignment="1" applyProtection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23" fillId="0" borderId="110" xfId="0" applyFont="1" applyFill="1" applyBorder="1" applyAlignment="1" applyProtection="1">
      <alignment horizontal="center" vertical="center"/>
      <protection locked="0"/>
    </xf>
    <xf numFmtId="0" fontId="23" fillId="0" borderId="111" xfId="0" applyFont="1" applyFill="1" applyBorder="1" applyAlignment="1" applyProtection="1">
      <alignment horizontal="center" vertical="center"/>
      <protection locked="0"/>
    </xf>
    <xf numFmtId="0" fontId="23" fillId="0" borderId="112" xfId="0" applyFont="1" applyFill="1" applyBorder="1" applyAlignment="1" applyProtection="1">
      <alignment horizontal="center" vertical="center"/>
      <protection locked="0"/>
    </xf>
    <xf numFmtId="0" fontId="23" fillId="0" borderId="29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23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right" vertical="center"/>
    </xf>
    <xf numFmtId="1" fontId="2" fillId="0" borderId="8" xfId="0" applyNumberFormat="1" applyFont="1" applyFill="1" applyBorder="1" applyAlignment="1">
      <alignment horizontal="right" vertical="center"/>
    </xf>
    <xf numFmtId="0" fontId="10" fillId="0" borderId="39" xfId="0" applyFont="1" applyFill="1" applyBorder="1" applyAlignment="1" applyProtection="1">
      <alignment horizontal="left" vertical="center"/>
    </xf>
    <xf numFmtId="164" fontId="10" fillId="0" borderId="39" xfId="0" applyNumberFormat="1" applyFont="1" applyFill="1" applyBorder="1" applyAlignment="1" applyProtection="1">
      <alignment horizontal="right" vertical="center"/>
    </xf>
    <xf numFmtId="0" fontId="10" fillId="0" borderId="26" xfId="0" applyFont="1" applyFill="1" applyBorder="1" applyAlignment="1" applyProtection="1">
      <alignment horizontal="right" vertical="center"/>
    </xf>
    <xf numFmtId="165" fontId="13" fillId="0" borderId="0" xfId="1" applyFont="1" applyFill="1" applyBorder="1" applyAlignment="1" applyProtection="1">
      <alignment vertical="center"/>
    </xf>
    <xf numFmtId="0" fontId="17" fillId="0" borderId="22" xfId="0" applyFont="1" applyFill="1" applyBorder="1" applyAlignment="1" applyProtection="1">
      <alignment horizontal="center" vertical="center"/>
    </xf>
    <xf numFmtId="0" fontId="17" fillId="0" borderId="18" xfId="0" applyFont="1" applyFill="1" applyBorder="1" applyAlignment="1" applyProtection="1">
      <alignment horizontal="center" vertical="center"/>
    </xf>
    <xf numFmtId="164" fontId="14" fillId="0" borderId="18" xfId="0" applyNumberFormat="1" applyFont="1" applyFill="1" applyBorder="1" applyAlignment="1" applyProtection="1">
      <alignment vertical="center"/>
    </xf>
    <xf numFmtId="164" fontId="14" fillId="0" borderId="31" xfId="0" applyNumberFormat="1" applyFont="1" applyFill="1" applyBorder="1" applyAlignment="1" applyProtection="1">
      <alignment vertical="center"/>
    </xf>
    <xf numFmtId="0" fontId="27" fillId="0" borderId="105" xfId="0" applyFont="1" applyFill="1" applyBorder="1" applyAlignment="1">
      <alignment vertical="center"/>
    </xf>
    <xf numFmtId="0" fontId="27" fillId="0" borderId="72" xfId="0" applyFont="1" applyFill="1" applyBorder="1" applyAlignment="1">
      <alignment vertical="center"/>
    </xf>
    <xf numFmtId="0" fontId="9" fillId="9" borderId="6" xfId="0" applyFont="1" applyFill="1" applyBorder="1" applyAlignment="1" applyProtection="1">
      <alignment horizontal="center" vertical="center"/>
    </xf>
    <xf numFmtId="0" fontId="9" fillId="9" borderId="7" xfId="0" applyFont="1" applyFill="1" applyBorder="1" applyAlignment="1" applyProtection="1">
      <alignment horizontal="center" vertical="center"/>
    </xf>
    <xf numFmtId="0" fontId="9" fillId="9" borderId="8" xfId="0" applyFont="1" applyFill="1" applyBorder="1" applyAlignment="1" applyProtection="1">
      <alignment horizontal="center" vertical="center"/>
    </xf>
    <xf numFmtId="0" fontId="14" fillId="0" borderId="21" xfId="0" applyFont="1" applyFill="1" applyBorder="1" applyAlignment="1" applyProtection="1">
      <alignment horizontal="left" vertical="center"/>
    </xf>
    <xf numFmtId="0" fontId="14" fillId="0" borderId="5" xfId="0" applyFont="1" applyFill="1" applyBorder="1" applyAlignment="1" applyProtection="1">
      <alignment horizontal="left" vertical="center"/>
    </xf>
    <xf numFmtId="164" fontId="14" fillId="0" borderId="5" xfId="1" applyNumberFormat="1" applyFont="1" applyFill="1" applyBorder="1" applyAlignment="1" applyProtection="1">
      <alignment vertical="center"/>
    </xf>
    <xf numFmtId="164" fontId="14" fillId="0" borderId="32" xfId="1" applyNumberFormat="1" applyFont="1" applyFill="1" applyBorder="1" applyAlignment="1" applyProtection="1">
      <alignment vertical="center"/>
    </xf>
    <xf numFmtId="0" fontId="4" fillId="0" borderId="8" xfId="0" applyFont="1" applyFill="1" applyBorder="1" applyAlignment="1">
      <alignment horizontal="left" vertical="center"/>
    </xf>
    <xf numFmtId="0" fontId="27" fillId="0" borderId="103" xfId="0" applyFont="1" applyFill="1" applyBorder="1" applyAlignment="1">
      <alignment vertical="center"/>
    </xf>
    <xf numFmtId="0" fontId="27" fillId="0" borderId="71" xfId="0" applyFont="1" applyFill="1" applyBorder="1" applyAlignment="1">
      <alignment vertical="center"/>
    </xf>
    <xf numFmtId="0" fontId="14" fillId="0" borderId="33" xfId="0" applyFont="1" applyFill="1" applyBorder="1" applyAlignment="1" applyProtection="1">
      <alignment horizontal="right" vertical="center"/>
    </xf>
    <xf numFmtId="0" fontId="14" fillId="0" borderId="4" xfId="0" applyFont="1" applyFill="1" applyBorder="1" applyAlignment="1" applyProtection="1">
      <alignment horizontal="right" vertical="center"/>
    </xf>
    <xf numFmtId="49" fontId="14" fillId="0" borderId="1" xfId="0" applyNumberFormat="1" applyFont="1" applyFill="1" applyBorder="1" applyAlignment="1" applyProtection="1">
      <alignment horizontal="center" vertical="center"/>
      <protection locked="0"/>
    </xf>
    <xf numFmtId="49" fontId="14" fillId="0" borderId="11" xfId="0" applyNumberFormat="1" applyFont="1" applyFill="1" applyBorder="1" applyAlignment="1" applyProtection="1">
      <alignment horizontal="center" vertical="center"/>
      <protection locked="0"/>
    </xf>
    <xf numFmtId="0" fontId="13" fillId="0" borderId="22" xfId="0" applyFont="1" applyFill="1" applyBorder="1" applyAlignment="1" applyProtection="1">
      <alignment vertical="center"/>
    </xf>
    <xf numFmtId="0" fontId="13" fillId="0" borderId="18" xfId="0" applyFont="1" applyFill="1" applyBorder="1" applyAlignment="1" applyProtection="1">
      <alignment vertical="center"/>
    </xf>
    <xf numFmtId="1" fontId="16" fillId="0" borderId="18" xfId="0" applyNumberFormat="1" applyFont="1" applyFill="1" applyBorder="1" applyAlignment="1" applyProtection="1">
      <alignment horizontal="center" vertical="center"/>
      <protection locked="0"/>
    </xf>
    <xf numFmtId="1" fontId="16" fillId="0" borderId="31" xfId="0" applyNumberFormat="1" applyFont="1" applyFill="1" applyBorder="1" applyAlignment="1" applyProtection="1">
      <alignment horizontal="center" vertical="center"/>
      <protection locked="0"/>
    </xf>
    <xf numFmtId="0" fontId="2" fillId="8" borderId="42" xfId="0" applyFont="1" applyFill="1" applyBorder="1" applyAlignment="1">
      <alignment horizontal="center" vertical="center"/>
    </xf>
    <xf numFmtId="0" fontId="13" fillId="0" borderId="36" xfId="0" applyFont="1" applyFill="1" applyBorder="1" applyAlignment="1" applyProtection="1">
      <alignment horizontal="center" vertical="center"/>
    </xf>
    <xf numFmtId="0" fontId="13" fillId="0" borderId="46" xfId="0" applyFont="1" applyFill="1" applyBorder="1" applyAlignment="1" applyProtection="1">
      <alignment horizontal="center" vertical="center"/>
    </xf>
    <xf numFmtId="0" fontId="13" fillId="0" borderId="109" xfId="0" applyFont="1" applyFill="1" applyBorder="1" applyAlignment="1" applyProtection="1">
      <alignment horizontal="center" vertical="center"/>
    </xf>
    <xf numFmtId="16" fontId="15" fillId="0" borderId="10" xfId="0" applyNumberFormat="1" applyFont="1" applyFill="1" applyBorder="1" applyAlignment="1" applyProtection="1">
      <alignment horizontal="center" vertical="center"/>
    </xf>
    <xf numFmtId="16" fontId="15" fillId="0" borderId="1" xfId="0" applyNumberFormat="1" applyFont="1" applyFill="1" applyBorder="1" applyAlignment="1" applyProtection="1">
      <alignment horizontal="center" vertical="center"/>
    </xf>
    <xf numFmtId="16" fontId="15" fillId="0" borderId="11" xfId="0" applyNumberFormat="1" applyFont="1" applyFill="1" applyBorder="1" applyAlignment="1" applyProtection="1">
      <alignment horizontal="center" vertical="center"/>
    </xf>
    <xf numFmtId="0" fontId="28" fillId="9" borderId="100" xfId="0" applyFont="1" applyFill="1" applyBorder="1" applyAlignment="1">
      <alignment horizontal="center" vertical="center"/>
    </xf>
    <xf numFmtId="0" fontId="28" fillId="9" borderId="101" xfId="0" applyFont="1" applyFill="1" applyBorder="1" applyAlignment="1">
      <alignment horizontal="center" vertical="center"/>
    </xf>
    <xf numFmtId="0" fontId="28" fillId="9" borderId="102" xfId="0" applyFont="1" applyFill="1" applyBorder="1" applyAlignment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164" fontId="14" fillId="0" borderId="20" xfId="0" applyNumberFormat="1" applyFont="1" applyFill="1" applyBorder="1" applyAlignment="1" applyProtection="1">
      <alignment horizontal="right" vertical="center"/>
      <protection locked="0"/>
    </xf>
    <xf numFmtId="164" fontId="14" fillId="0" borderId="30" xfId="0" applyNumberFormat="1" applyFont="1" applyFill="1" applyBorder="1" applyAlignment="1" applyProtection="1">
      <alignment horizontal="right" vertical="center"/>
      <protection locked="0"/>
    </xf>
    <xf numFmtId="0" fontId="36" fillId="8" borderId="29" xfId="0" applyFont="1" applyFill="1" applyBorder="1" applyAlignment="1">
      <alignment horizontal="center" vertical="center"/>
    </xf>
    <xf numFmtId="0" fontId="36" fillId="8" borderId="0" xfId="0" applyFont="1" applyFill="1" applyBorder="1" applyAlignment="1">
      <alignment horizontal="center" vertical="center"/>
    </xf>
    <xf numFmtId="0" fontId="36" fillId="8" borderId="23" xfId="0" applyFont="1" applyFill="1" applyBorder="1" applyAlignment="1">
      <alignment horizontal="center" vertical="center"/>
    </xf>
    <xf numFmtId="166" fontId="19" fillId="9" borderId="6" xfId="0" applyNumberFormat="1" applyFont="1" applyFill="1" applyBorder="1" applyAlignment="1" applyProtection="1">
      <alignment horizontal="center" vertical="center"/>
    </xf>
    <xf numFmtId="166" fontId="19" fillId="9" borderId="7" xfId="0" applyNumberFormat="1" applyFont="1" applyFill="1" applyBorder="1" applyAlignment="1" applyProtection="1">
      <alignment horizontal="center" vertical="center"/>
    </xf>
    <xf numFmtId="166" fontId="19" fillId="9" borderId="8" xfId="0" applyNumberFormat="1" applyFont="1" applyFill="1" applyBorder="1" applyAlignment="1" applyProtection="1">
      <alignment horizontal="center" vertical="center"/>
    </xf>
    <xf numFmtId="0" fontId="4" fillId="9" borderId="6" xfId="0" applyFont="1" applyFill="1" applyBorder="1" applyAlignment="1" applyProtection="1">
      <alignment horizontal="center" vertical="center"/>
    </xf>
    <xf numFmtId="0" fontId="4" fillId="9" borderId="7" xfId="0" applyFont="1" applyFill="1" applyBorder="1" applyAlignment="1" applyProtection="1">
      <alignment horizontal="center" vertical="center"/>
    </xf>
    <xf numFmtId="0" fontId="4" fillId="9" borderId="8" xfId="0" applyFont="1" applyFill="1" applyBorder="1" applyAlignment="1" applyProtection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36" fillId="8" borderId="75" xfId="0" applyFont="1" applyFill="1" applyBorder="1" applyAlignment="1">
      <alignment horizontal="center" vertical="center"/>
    </xf>
    <xf numFmtId="0" fontId="36" fillId="8" borderId="19" xfId="0" applyFont="1" applyFill="1" applyBorder="1" applyAlignment="1">
      <alignment horizontal="center" vertical="center"/>
    </xf>
    <xf numFmtId="0" fontId="36" fillId="8" borderId="28" xfId="0" applyFont="1" applyFill="1" applyBorder="1" applyAlignment="1">
      <alignment horizontal="center" vertical="center"/>
    </xf>
  </cellXfs>
  <cellStyles count="3">
    <cellStyle name="Collegamento ipertestuale" xfId="2" builtinId="8"/>
    <cellStyle name="Euro" xfId="1"/>
    <cellStyle name="Normale" xfId="0" builtinId="0"/>
  </cellStyles>
  <dxfs count="0"/>
  <tableStyles count="0" defaultTableStyle="TableStyleMedium9" defaultPivotStyle="PivotStyleLight16"/>
  <colors>
    <mruColors>
      <color rgb="FF0000FF"/>
      <color rgb="FFF9FBA7"/>
      <color rgb="FFFFFF99"/>
      <color rgb="FF000000"/>
      <color rgb="FF993300"/>
      <color rgb="FF481800"/>
      <color rgb="FFD1CC00"/>
      <color rgb="FFDEDEDE"/>
      <color rgb="FFD3D3D3"/>
      <color rgb="FFF3F3F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MASCHERA!A1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MASCHERA!A1"/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MASCHERA!A1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MASCHERA!A1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MASCHERA!A1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MASCHERA!A1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262370</xdr:rowOff>
    </xdr:from>
    <xdr:ext cx="6257925" cy="451637"/>
    <xdr:sp macro="" textlink="">
      <xdr:nvSpPr>
        <xdr:cNvPr id="3" name="Rettangolo 2"/>
        <xdr:cNvSpPr/>
      </xdr:nvSpPr>
      <xdr:spPr>
        <a:xfrm>
          <a:off x="0" y="262370"/>
          <a:ext cx="6257925" cy="451637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it-IT" sz="3600" b="1" cap="none" spc="50">
              <a:ln w="11430">
                <a:solidFill>
                  <a:schemeClr val="tx1">
                    <a:lumMod val="95000"/>
                    <a:lumOff val="5000"/>
                  </a:schemeClr>
                </a:solidFill>
              </a:ln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glow rad="139700">
                  <a:schemeClr val="accent6">
                    <a:satMod val="175000"/>
                    <a:alpha val="40000"/>
                  </a:schemeClr>
                </a:glow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NOTIFICAZIONI/ESECUZIONI</a:t>
          </a:r>
        </a:p>
      </xdr:txBody>
    </xdr:sp>
    <xdr:clientData/>
  </xdr:oneCellAnchor>
  <xdr:twoCellAnchor>
    <xdr:from>
      <xdr:col>0</xdr:col>
      <xdr:colOff>590550</xdr:colOff>
      <xdr:row>21</xdr:row>
      <xdr:rowOff>0</xdr:rowOff>
    </xdr:from>
    <xdr:to>
      <xdr:col>2</xdr:col>
      <xdr:colOff>133350</xdr:colOff>
      <xdr:row>27</xdr:row>
      <xdr:rowOff>104775</xdr:rowOff>
    </xdr:to>
    <xdr:cxnSp macro="">
      <xdr:nvCxnSpPr>
        <xdr:cNvPr id="5" name="Connettore 2 4"/>
        <xdr:cNvCxnSpPr/>
      </xdr:nvCxnSpPr>
      <xdr:spPr>
        <a:xfrm>
          <a:off x="590550" y="4305300"/>
          <a:ext cx="742950" cy="1304925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458788</xdr:colOff>
      <xdr:row>48</xdr:row>
      <xdr:rowOff>1839</xdr:rowOff>
    </xdr:from>
    <xdr:ext cx="1261051" cy="655885"/>
    <xdr:sp macro="" textlink="">
      <xdr:nvSpPr>
        <xdr:cNvPr id="6" name="Rettangolo 5"/>
        <xdr:cNvSpPr/>
      </xdr:nvSpPr>
      <xdr:spPr>
        <a:xfrm>
          <a:off x="4199515" y="9466225"/>
          <a:ext cx="1261051" cy="655885"/>
        </a:xfrm>
        <a:prstGeom prst="rect">
          <a:avLst/>
        </a:prstGeom>
        <a:noFill/>
        <a:ln w="34925">
          <a:solidFill>
            <a:srgbClr val="FFFFFF"/>
          </a:solidFill>
        </a:ln>
        <a:effectLst>
          <a:outerShdw blurRad="317500" dir="2700000" algn="ctr">
            <a:srgbClr val="000000">
              <a:alpha val="43000"/>
            </a:srgbClr>
          </a:outerShdw>
        </a:effectLst>
        <a:scene3d>
          <a:camera prst="perspectiveFront" fov="2700000">
            <a:rot lat="19086000" lon="19067999" rev="3108000"/>
          </a:camera>
          <a:lightRig rig="threePt" dir="t">
            <a:rot lat="0" lon="0" rev="0"/>
          </a:lightRig>
        </a:scene3d>
        <a:sp3d extrusionH="38100" prstMaterial="clear">
          <a:bevelT w="260350" h="50800" prst="softRound"/>
          <a:bevelB prst="softRound"/>
        </a:sp3d>
      </xdr:spPr>
      <xdr:txBody>
        <a:bodyPr wrap="none" lIns="91440" tIns="45720" rIns="91440" bIns="45720">
          <a:spAutoFit/>
        </a:bodyPr>
        <a:lstStyle/>
        <a:p>
          <a:pPr algn="ctr"/>
          <a:r>
            <a:rPr lang="it-IT" sz="36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UNEP</a:t>
          </a:r>
        </a:p>
      </xdr:txBody>
    </xdr:sp>
    <xdr:clientData/>
  </xdr:oneCellAnchor>
  <xdr:twoCellAnchor>
    <xdr:from>
      <xdr:col>5</xdr:col>
      <xdr:colOff>85725</xdr:colOff>
      <xdr:row>48</xdr:row>
      <xdr:rowOff>142876</xdr:rowOff>
    </xdr:from>
    <xdr:to>
      <xdr:col>5</xdr:col>
      <xdr:colOff>495300</xdr:colOff>
      <xdr:row>49</xdr:row>
      <xdr:rowOff>180976</xdr:rowOff>
    </xdr:to>
    <xdr:sp macro="" textlink="">
      <xdr:nvSpPr>
        <xdr:cNvPr id="8" name="Freccia a destra con strisce 7"/>
        <xdr:cNvSpPr/>
      </xdr:nvSpPr>
      <xdr:spPr>
        <a:xfrm>
          <a:off x="3114675" y="9458326"/>
          <a:ext cx="409575" cy="228600"/>
        </a:xfrm>
        <a:prstGeom prst="stripedRightArrow">
          <a:avLst/>
        </a:prstGeom>
        <a:solidFill>
          <a:srgbClr val="FFFF99"/>
        </a:solidFill>
        <a:ln>
          <a:solidFill>
            <a:srgbClr val="9933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 b="0" cap="none" spc="0">
            <a:ln w="18415" cmpd="sng">
              <a:solidFill>
                <a:srgbClr val="C00000"/>
              </a:solidFill>
              <a:prstDash val="solid"/>
            </a:ln>
            <a:solidFill>
              <a:schemeClr val="bg2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20</xdr:col>
      <xdr:colOff>86592</xdr:colOff>
      <xdr:row>0</xdr:row>
      <xdr:rowOff>147204</xdr:rowOff>
    </xdr:from>
    <xdr:to>
      <xdr:col>21</xdr:col>
      <xdr:colOff>899601</xdr:colOff>
      <xdr:row>4</xdr:row>
      <xdr:rowOff>69273</xdr:rowOff>
    </xdr:to>
    <xdr:pic>
      <xdr:nvPicPr>
        <xdr:cNvPr id="7" name="Immagine 6" descr="logo_aug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25047" y="147204"/>
          <a:ext cx="1644281" cy="1203614"/>
        </a:xfrm>
        <a:prstGeom prst="rect">
          <a:avLst/>
        </a:prstGeom>
        <a:ln>
          <a:noFill/>
        </a:ln>
        <a:effectLst>
          <a:reflection blurRad="12700" stA="30000" endPos="30000" dist="5000" dir="5400000" sy="-100000" algn="bl" rotWithShape="0"/>
        </a:effectLst>
        <a:scene3d>
          <a:camera prst="perspectiveContrastingLeftFacing">
            <a:rot lat="300000" lon="19800000" rev="0"/>
          </a:camera>
          <a:lightRig rig="threePt" dir="t">
            <a:rot lat="0" lon="0" rev="2700000"/>
          </a:lightRig>
        </a:scene3d>
        <a:sp3d>
          <a:bevelT w="63500" h="50800"/>
        </a:sp3d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22</xdr:row>
      <xdr:rowOff>28576</xdr:rowOff>
    </xdr:from>
    <xdr:to>
      <xdr:col>2</xdr:col>
      <xdr:colOff>619125</xdr:colOff>
      <xdr:row>22</xdr:row>
      <xdr:rowOff>219076</xdr:rowOff>
    </xdr:to>
    <xdr:sp macro="" textlink="">
      <xdr:nvSpPr>
        <xdr:cNvPr id="4" name="Freccia a destra 3"/>
        <xdr:cNvSpPr/>
      </xdr:nvSpPr>
      <xdr:spPr>
        <a:xfrm>
          <a:off x="1114425" y="3562351"/>
          <a:ext cx="428625" cy="190500"/>
        </a:xfrm>
        <a:prstGeom prst="rightArrow">
          <a:avLst/>
        </a:prstGeom>
        <a:noFill/>
        <a:ln w="22225" cmpd="dbl">
          <a:solidFill>
            <a:schemeClr val="tx1"/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 editAs="oneCell">
    <xdr:from>
      <xdr:col>0</xdr:col>
      <xdr:colOff>238125</xdr:colOff>
      <xdr:row>0</xdr:row>
      <xdr:rowOff>38100</xdr:rowOff>
    </xdr:from>
    <xdr:to>
      <xdr:col>1</xdr:col>
      <xdr:colOff>323850</xdr:colOff>
      <xdr:row>2</xdr:row>
      <xdr:rowOff>37974</xdr:rowOff>
    </xdr:to>
    <xdr:pic>
      <xdr:nvPicPr>
        <xdr:cNvPr id="5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38100"/>
          <a:ext cx="400050" cy="466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9525</xdr:colOff>
      <xdr:row>30</xdr:row>
      <xdr:rowOff>47625</xdr:rowOff>
    </xdr:from>
    <xdr:to>
      <xdr:col>11</xdr:col>
      <xdr:colOff>333375</xdr:colOff>
      <xdr:row>34</xdr:row>
      <xdr:rowOff>266700</xdr:rowOff>
    </xdr:to>
    <xdr:sp macro="" textlink="">
      <xdr:nvSpPr>
        <xdr:cNvPr id="8" name="Freccia angolare bidirezionale 7"/>
        <xdr:cNvSpPr/>
      </xdr:nvSpPr>
      <xdr:spPr>
        <a:xfrm>
          <a:off x="5172075" y="10210800"/>
          <a:ext cx="323850" cy="1028700"/>
        </a:xfrm>
        <a:prstGeom prst="leftUpArrow">
          <a:avLst/>
        </a:prstGeom>
        <a:solidFill>
          <a:schemeClr val="bg2"/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0</xdr:col>
      <xdr:colOff>295275</xdr:colOff>
      <xdr:row>31</xdr:row>
      <xdr:rowOff>57150</xdr:rowOff>
    </xdr:from>
    <xdr:to>
      <xdr:col>1</xdr:col>
      <xdr:colOff>381000</xdr:colOff>
      <xdr:row>32</xdr:row>
      <xdr:rowOff>161799</xdr:rowOff>
    </xdr:to>
    <xdr:pic>
      <xdr:nvPicPr>
        <xdr:cNvPr id="11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7458075"/>
          <a:ext cx="400050" cy="466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150525</xdr:colOff>
      <xdr:row>21</xdr:row>
      <xdr:rowOff>24352</xdr:rowOff>
    </xdr:from>
    <xdr:ext cx="1325849" cy="480473"/>
    <xdr:sp macro="" textlink="">
      <xdr:nvSpPr>
        <xdr:cNvPr id="7" name="Rettangolo 6">
          <a:hlinkClick xmlns:r="http://schemas.openxmlformats.org/officeDocument/2006/relationships" r:id="rId2"/>
        </xdr:cNvPr>
        <xdr:cNvSpPr/>
      </xdr:nvSpPr>
      <xdr:spPr>
        <a:xfrm>
          <a:off x="2484150" y="4748752"/>
          <a:ext cx="1325849" cy="480473"/>
        </a:xfrm>
        <a:prstGeom prst="rect">
          <a:avLst/>
        </a:prstGeom>
        <a:noFill/>
        <a:ln w="34925">
          <a:solidFill>
            <a:srgbClr val="FFFFFF"/>
          </a:solidFill>
        </a:ln>
        <a:effectLst>
          <a:outerShdw blurRad="317500" dir="2700000" algn="ctr">
            <a:srgbClr val="000000">
              <a:alpha val="43000"/>
            </a:srgbClr>
          </a:outerShdw>
        </a:effectLst>
        <a:scene3d>
          <a:camera prst="perspectiveFront" fov="2700000">
            <a:rot lat="19086000" lon="19067999" rev="3108000"/>
          </a:camera>
          <a:lightRig rig="threePt" dir="t">
            <a:rot lat="0" lon="0" rev="0"/>
          </a:lightRig>
        </a:scene3d>
        <a:sp3d extrusionH="38100" prstMaterial="clear">
          <a:bevelT w="260350" h="50800" prst="softRound"/>
          <a:bevelB prst="softRound"/>
        </a:sp3d>
      </xdr:spPr>
      <xdr:txBody>
        <a:bodyPr wrap="square" lIns="91440" tIns="45720" rIns="91440" bIns="45720">
          <a:noAutofit/>
        </a:bodyPr>
        <a:lstStyle/>
        <a:p>
          <a:pPr algn="ctr"/>
          <a:r>
            <a:rPr lang="it-IT" sz="36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UNEP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78073</xdr:colOff>
      <xdr:row>20</xdr:row>
      <xdr:rowOff>76200</xdr:rowOff>
    </xdr:from>
    <xdr:to>
      <xdr:col>11</xdr:col>
      <xdr:colOff>447675</xdr:colOff>
      <xdr:row>22</xdr:row>
      <xdr:rowOff>295275</xdr:rowOff>
    </xdr:to>
    <xdr:pic>
      <xdr:nvPicPr>
        <xdr:cNvPr id="2" name="Immagine 1" descr="firma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54723" y="4857750"/>
          <a:ext cx="1436402" cy="600075"/>
        </a:xfrm>
        <a:prstGeom prst="rect">
          <a:avLst/>
        </a:prstGeom>
      </xdr:spPr>
    </xdr:pic>
    <xdr:clientData/>
  </xdr:twoCellAnchor>
  <xdr:twoCellAnchor>
    <xdr:from>
      <xdr:col>2</xdr:col>
      <xdr:colOff>190500</xdr:colOff>
      <xdr:row>22</xdr:row>
      <xdr:rowOff>28576</xdr:rowOff>
    </xdr:from>
    <xdr:to>
      <xdr:col>2</xdr:col>
      <xdr:colOff>619125</xdr:colOff>
      <xdr:row>22</xdr:row>
      <xdr:rowOff>219076</xdr:rowOff>
    </xdr:to>
    <xdr:sp macro="" textlink="">
      <xdr:nvSpPr>
        <xdr:cNvPr id="3" name="Freccia a destra 2"/>
        <xdr:cNvSpPr/>
      </xdr:nvSpPr>
      <xdr:spPr>
        <a:xfrm>
          <a:off x="1114425" y="4895851"/>
          <a:ext cx="428625" cy="171450"/>
        </a:xfrm>
        <a:prstGeom prst="rightArrow">
          <a:avLst/>
        </a:prstGeom>
        <a:noFill/>
        <a:ln w="22225" cmpd="dbl">
          <a:solidFill>
            <a:schemeClr val="tx1"/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 editAs="oneCell">
    <xdr:from>
      <xdr:col>0</xdr:col>
      <xdr:colOff>285750</xdr:colOff>
      <xdr:row>1</xdr:row>
      <xdr:rowOff>125651</xdr:rowOff>
    </xdr:from>
    <xdr:to>
      <xdr:col>1</xdr:col>
      <xdr:colOff>457200</xdr:colOff>
      <xdr:row>2</xdr:row>
      <xdr:rowOff>371474</xdr:rowOff>
    </xdr:to>
    <xdr:pic>
      <xdr:nvPicPr>
        <xdr:cNvPr id="4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0" y="392351"/>
          <a:ext cx="485775" cy="4458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9525</xdr:colOff>
      <xdr:row>30</xdr:row>
      <xdr:rowOff>47625</xdr:rowOff>
    </xdr:from>
    <xdr:to>
      <xdr:col>11</xdr:col>
      <xdr:colOff>333375</xdr:colOff>
      <xdr:row>34</xdr:row>
      <xdr:rowOff>266700</xdr:rowOff>
    </xdr:to>
    <xdr:sp macro="" textlink="">
      <xdr:nvSpPr>
        <xdr:cNvPr id="5" name="Freccia angolare bidirezionale 4"/>
        <xdr:cNvSpPr/>
      </xdr:nvSpPr>
      <xdr:spPr>
        <a:xfrm>
          <a:off x="4752975" y="6505575"/>
          <a:ext cx="323850" cy="1085850"/>
        </a:xfrm>
        <a:prstGeom prst="leftUpArrow">
          <a:avLst/>
        </a:prstGeom>
        <a:solidFill>
          <a:schemeClr val="bg2"/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0</xdr:col>
      <xdr:colOff>295275</xdr:colOff>
      <xdr:row>31</xdr:row>
      <xdr:rowOff>57150</xdr:rowOff>
    </xdr:from>
    <xdr:to>
      <xdr:col>2</xdr:col>
      <xdr:colOff>66675</xdr:colOff>
      <xdr:row>31</xdr:row>
      <xdr:rowOff>352299</xdr:rowOff>
    </xdr:to>
    <xdr:pic>
      <xdr:nvPicPr>
        <xdr:cNvPr id="6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5275" y="6705600"/>
          <a:ext cx="400050" cy="466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150525</xdr:colOff>
      <xdr:row>21</xdr:row>
      <xdr:rowOff>24352</xdr:rowOff>
    </xdr:from>
    <xdr:ext cx="1325849" cy="480473"/>
    <xdr:sp macro="" textlink="">
      <xdr:nvSpPr>
        <xdr:cNvPr id="7" name="Rettangolo 6">
          <a:hlinkClick xmlns:r="http://schemas.openxmlformats.org/officeDocument/2006/relationships" r:id="rId3"/>
        </xdr:cNvPr>
        <xdr:cNvSpPr/>
      </xdr:nvSpPr>
      <xdr:spPr>
        <a:xfrm>
          <a:off x="2484150" y="4701127"/>
          <a:ext cx="1325849" cy="480473"/>
        </a:xfrm>
        <a:prstGeom prst="rect">
          <a:avLst/>
        </a:prstGeom>
        <a:noFill/>
        <a:ln w="34925">
          <a:solidFill>
            <a:srgbClr val="FFFFFF"/>
          </a:solidFill>
        </a:ln>
        <a:effectLst>
          <a:outerShdw blurRad="317500" dir="2700000" algn="ctr">
            <a:srgbClr val="000000">
              <a:alpha val="43000"/>
            </a:srgbClr>
          </a:outerShdw>
        </a:effectLst>
        <a:scene3d>
          <a:camera prst="perspectiveFront" fov="2700000">
            <a:rot lat="19086000" lon="19067999" rev="3108000"/>
          </a:camera>
          <a:lightRig rig="threePt" dir="t">
            <a:rot lat="0" lon="0" rev="0"/>
          </a:lightRig>
        </a:scene3d>
        <a:sp3d extrusionH="38100" prstMaterial="clear">
          <a:bevelT w="260350" h="50800" prst="softRound"/>
          <a:bevelB prst="softRound"/>
        </a:sp3d>
      </xdr:spPr>
      <xdr:txBody>
        <a:bodyPr wrap="square" lIns="91440" tIns="45720" rIns="91440" bIns="45720">
          <a:noAutofit/>
        </a:bodyPr>
        <a:lstStyle/>
        <a:p>
          <a:pPr algn="ctr"/>
          <a:r>
            <a:rPr lang="it-IT" sz="36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UNEP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13</xdr:row>
      <xdr:rowOff>28576</xdr:rowOff>
    </xdr:from>
    <xdr:to>
      <xdr:col>2</xdr:col>
      <xdr:colOff>619125</xdr:colOff>
      <xdr:row>13</xdr:row>
      <xdr:rowOff>219076</xdr:rowOff>
    </xdr:to>
    <xdr:sp macro="" textlink="">
      <xdr:nvSpPr>
        <xdr:cNvPr id="3" name="Freccia a destra 2"/>
        <xdr:cNvSpPr/>
      </xdr:nvSpPr>
      <xdr:spPr>
        <a:xfrm>
          <a:off x="1114425" y="3133726"/>
          <a:ext cx="428625" cy="190500"/>
        </a:xfrm>
        <a:prstGeom prst="rightArrow">
          <a:avLst/>
        </a:prstGeom>
        <a:noFill/>
        <a:ln w="22225" cmpd="dbl">
          <a:solidFill>
            <a:schemeClr val="tx1"/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133350</xdr:colOff>
      <xdr:row>1</xdr:row>
      <xdr:rowOff>266574</xdr:rowOff>
    </xdr:to>
    <xdr:pic>
      <xdr:nvPicPr>
        <xdr:cNvPr id="4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66675"/>
          <a:ext cx="400050" cy="466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293400</xdr:colOff>
      <xdr:row>15</xdr:row>
      <xdr:rowOff>205327</xdr:rowOff>
    </xdr:from>
    <xdr:ext cx="1261051" cy="655885"/>
    <xdr:sp macro="" textlink="">
      <xdr:nvSpPr>
        <xdr:cNvPr id="7" name="Rettangolo 6">
          <a:hlinkClick xmlns:r="http://schemas.openxmlformats.org/officeDocument/2006/relationships" r:id="rId2"/>
        </xdr:cNvPr>
        <xdr:cNvSpPr/>
      </xdr:nvSpPr>
      <xdr:spPr>
        <a:xfrm>
          <a:off x="293400" y="3748627"/>
          <a:ext cx="1261051" cy="655885"/>
        </a:xfrm>
        <a:prstGeom prst="rect">
          <a:avLst/>
        </a:prstGeom>
        <a:noFill/>
        <a:ln w="34925">
          <a:solidFill>
            <a:srgbClr val="FFFFFF"/>
          </a:solidFill>
        </a:ln>
        <a:effectLst>
          <a:outerShdw blurRad="317500" dir="2700000" algn="ctr">
            <a:srgbClr val="000000">
              <a:alpha val="43000"/>
            </a:srgbClr>
          </a:outerShdw>
        </a:effectLst>
        <a:scene3d>
          <a:camera prst="perspectiveFront" fov="2700000">
            <a:rot lat="19086000" lon="19067999" rev="3108000"/>
          </a:camera>
          <a:lightRig rig="threePt" dir="t">
            <a:rot lat="0" lon="0" rev="0"/>
          </a:lightRig>
        </a:scene3d>
        <a:sp3d extrusionH="38100" prstMaterial="clear">
          <a:bevelT w="260350" h="50800" prst="softRound"/>
          <a:bevelB prst="softRound"/>
        </a:sp3d>
      </xdr:spPr>
      <xdr:txBody>
        <a:bodyPr wrap="none" lIns="91440" tIns="45720" rIns="91440" bIns="45720">
          <a:spAutoFit/>
        </a:bodyPr>
        <a:lstStyle/>
        <a:p>
          <a:pPr algn="ctr"/>
          <a:r>
            <a:rPr lang="it-IT" sz="36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UNEP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13</xdr:row>
      <xdr:rowOff>28576</xdr:rowOff>
    </xdr:from>
    <xdr:to>
      <xdr:col>2</xdr:col>
      <xdr:colOff>619125</xdr:colOff>
      <xdr:row>13</xdr:row>
      <xdr:rowOff>219076</xdr:rowOff>
    </xdr:to>
    <xdr:sp macro="" textlink="">
      <xdr:nvSpPr>
        <xdr:cNvPr id="3" name="Freccia a destra 2"/>
        <xdr:cNvSpPr/>
      </xdr:nvSpPr>
      <xdr:spPr>
        <a:xfrm>
          <a:off x="1114425" y="3133726"/>
          <a:ext cx="428625" cy="190500"/>
        </a:xfrm>
        <a:prstGeom prst="rightArrow">
          <a:avLst/>
        </a:prstGeom>
        <a:noFill/>
        <a:ln w="22225" cmpd="dbl">
          <a:solidFill>
            <a:schemeClr val="tx1"/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 editAs="oneCell">
    <xdr:from>
      <xdr:col>0</xdr:col>
      <xdr:colOff>76200</xdr:colOff>
      <xdr:row>0</xdr:row>
      <xdr:rowOff>57150</xdr:rowOff>
    </xdr:from>
    <xdr:to>
      <xdr:col>1</xdr:col>
      <xdr:colOff>161925</xdr:colOff>
      <xdr:row>1</xdr:row>
      <xdr:rowOff>257049</xdr:rowOff>
    </xdr:to>
    <xdr:pic>
      <xdr:nvPicPr>
        <xdr:cNvPr id="4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57150"/>
          <a:ext cx="400050" cy="466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45</xdr:row>
      <xdr:rowOff>47625</xdr:rowOff>
    </xdr:from>
    <xdr:to>
      <xdr:col>9</xdr:col>
      <xdr:colOff>333375</xdr:colOff>
      <xdr:row>49</xdr:row>
      <xdr:rowOff>266700</xdr:rowOff>
    </xdr:to>
    <xdr:sp macro="" textlink="">
      <xdr:nvSpPr>
        <xdr:cNvPr id="5" name="Freccia angolare bidirezionale 4"/>
        <xdr:cNvSpPr/>
      </xdr:nvSpPr>
      <xdr:spPr>
        <a:xfrm>
          <a:off x="5000625" y="9010650"/>
          <a:ext cx="323850" cy="1085850"/>
        </a:xfrm>
        <a:prstGeom prst="leftUpArrow">
          <a:avLst/>
        </a:prstGeom>
        <a:solidFill>
          <a:schemeClr val="bg2"/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0</xdr:col>
      <xdr:colOff>295276</xdr:colOff>
      <xdr:row>46</xdr:row>
      <xdr:rowOff>57150</xdr:rowOff>
    </xdr:from>
    <xdr:to>
      <xdr:col>2</xdr:col>
      <xdr:colOff>106644</xdr:colOff>
      <xdr:row>47</xdr:row>
      <xdr:rowOff>123825</xdr:rowOff>
    </xdr:to>
    <xdr:pic>
      <xdr:nvPicPr>
        <xdr:cNvPr id="6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9210675"/>
          <a:ext cx="440018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293400</xdr:colOff>
      <xdr:row>15</xdr:row>
      <xdr:rowOff>205327</xdr:rowOff>
    </xdr:from>
    <xdr:ext cx="1261051" cy="655885"/>
    <xdr:sp macro="" textlink="">
      <xdr:nvSpPr>
        <xdr:cNvPr id="7" name="Rettangolo 6">
          <a:hlinkClick xmlns:r="http://schemas.openxmlformats.org/officeDocument/2006/relationships" r:id="rId2"/>
        </xdr:cNvPr>
        <xdr:cNvSpPr/>
      </xdr:nvSpPr>
      <xdr:spPr>
        <a:xfrm>
          <a:off x="293400" y="3748627"/>
          <a:ext cx="1261051" cy="655885"/>
        </a:xfrm>
        <a:prstGeom prst="rect">
          <a:avLst/>
        </a:prstGeom>
        <a:noFill/>
        <a:ln w="34925">
          <a:solidFill>
            <a:srgbClr val="FFFFFF"/>
          </a:solidFill>
        </a:ln>
        <a:effectLst>
          <a:outerShdw blurRad="317500" dir="2700000" algn="ctr">
            <a:srgbClr val="000000">
              <a:alpha val="43000"/>
            </a:srgbClr>
          </a:outerShdw>
        </a:effectLst>
        <a:scene3d>
          <a:camera prst="perspectiveFront" fov="2700000">
            <a:rot lat="19086000" lon="19067999" rev="3108000"/>
          </a:camera>
          <a:lightRig rig="threePt" dir="t">
            <a:rot lat="0" lon="0" rev="0"/>
          </a:lightRig>
        </a:scene3d>
        <a:sp3d extrusionH="38100" prstMaterial="clear">
          <a:bevelT w="260350" h="50800" prst="softRound"/>
          <a:bevelB prst="softRound"/>
        </a:sp3d>
      </xdr:spPr>
      <xdr:txBody>
        <a:bodyPr wrap="none" lIns="91440" tIns="45720" rIns="91440" bIns="45720">
          <a:spAutoFit/>
        </a:bodyPr>
        <a:lstStyle/>
        <a:p>
          <a:pPr algn="ctr"/>
          <a:r>
            <a:rPr lang="it-IT" sz="36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UNEP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13</xdr:row>
      <xdr:rowOff>28576</xdr:rowOff>
    </xdr:from>
    <xdr:to>
      <xdr:col>2</xdr:col>
      <xdr:colOff>619125</xdr:colOff>
      <xdr:row>13</xdr:row>
      <xdr:rowOff>219076</xdr:rowOff>
    </xdr:to>
    <xdr:sp macro="" textlink="">
      <xdr:nvSpPr>
        <xdr:cNvPr id="3" name="Freccia a destra 2"/>
        <xdr:cNvSpPr/>
      </xdr:nvSpPr>
      <xdr:spPr>
        <a:xfrm>
          <a:off x="1114425" y="3133726"/>
          <a:ext cx="428625" cy="190500"/>
        </a:xfrm>
        <a:prstGeom prst="rightArrow">
          <a:avLst/>
        </a:prstGeom>
        <a:noFill/>
        <a:ln w="22225" cmpd="dbl">
          <a:solidFill>
            <a:schemeClr val="tx1"/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 editAs="oneCell">
    <xdr:from>
      <xdr:col>0</xdr:col>
      <xdr:colOff>238126</xdr:colOff>
      <xdr:row>0</xdr:row>
      <xdr:rowOff>38100</xdr:rowOff>
    </xdr:from>
    <xdr:to>
      <xdr:col>1</xdr:col>
      <xdr:colOff>409575</xdr:colOff>
      <xdr:row>1</xdr:row>
      <xdr:rowOff>161925</xdr:rowOff>
    </xdr:to>
    <xdr:pic>
      <xdr:nvPicPr>
        <xdr:cNvPr id="4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6" y="38100"/>
          <a:ext cx="485774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41</xdr:row>
      <xdr:rowOff>47625</xdr:rowOff>
    </xdr:from>
    <xdr:to>
      <xdr:col>9</xdr:col>
      <xdr:colOff>333375</xdr:colOff>
      <xdr:row>45</xdr:row>
      <xdr:rowOff>266700</xdr:rowOff>
    </xdr:to>
    <xdr:sp macro="" textlink="">
      <xdr:nvSpPr>
        <xdr:cNvPr id="5" name="Freccia angolare bidirezionale 4"/>
        <xdr:cNvSpPr/>
      </xdr:nvSpPr>
      <xdr:spPr>
        <a:xfrm>
          <a:off x="5000625" y="7210425"/>
          <a:ext cx="323850" cy="1085850"/>
        </a:xfrm>
        <a:prstGeom prst="leftUpArrow">
          <a:avLst/>
        </a:prstGeom>
        <a:solidFill>
          <a:schemeClr val="bg2"/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0</xdr:col>
      <xdr:colOff>295276</xdr:colOff>
      <xdr:row>42</xdr:row>
      <xdr:rowOff>57150</xdr:rowOff>
    </xdr:from>
    <xdr:to>
      <xdr:col>1</xdr:col>
      <xdr:colOff>533401</xdr:colOff>
      <xdr:row>43</xdr:row>
      <xdr:rowOff>200025</xdr:rowOff>
    </xdr:to>
    <xdr:pic>
      <xdr:nvPicPr>
        <xdr:cNvPr id="6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7943850"/>
          <a:ext cx="5524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77741</xdr:colOff>
      <xdr:row>66</xdr:row>
      <xdr:rowOff>66675</xdr:rowOff>
    </xdr:from>
    <xdr:ext cx="2998834" cy="591952"/>
    <xdr:sp macro="" textlink="">
      <xdr:nvSpPr>
        <xdr:cNvPr id="8" name="Rettangolo 7"/>
        <xdr:cNvSpPr/>
      </xdr:nvSpPr>
      <xdr:spPr>
        <a:xfrm>
          <a:off x="1801766" y="14716125"/>
          <a:ext cx="2998834" cy="591952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it-IT" sz="32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ATTO ESENTE</a:t>
          </a:r>
        </a:p>
      </xdr:txBody>
    </xdr:sp>
    <xdr:clientData/>
  </xdr:oneCellAnchor>
  <xdr:oneCellAnchor>
    <xdr:from>
      <xdr:col>0</xdr:col>
      <xdr:colOff>0</xdr:colOff>
      <xdr:row>14</xdr:row>
      <xdr:rowOff>24352</xdr:rowOff>
    </xdr:from>
    <xdr:ext cx="1261051" cy="655885"/>
    <xdr:sp macro="" textlink="">
      <xdr:nvSpPr>
        <xdr:cNvPr id="10" name="Rettangolo 9">
          <a:hlinkClick xmlns:r="http://schemas.openxmlformats.org/officeDocument/2006/relationships" r:id="rId2"/>
        </xdr:cNvPr>
        <xdr:cNvSpPr/>
      </xdr:nvSpPr>
      <xdr:spPr>
        <a:xfrm>
          <a:off x="0" y="3339052"/>
          <a:ext cx="1261051" cy="655885"/>
        </a:xfrm>
        <a:prstGeom prst="rect">
          <a:avLst/>
        </a:prstGeom>
        <a:noFill/>
        <a:ln w="34925">
          <a:solidFill>
            <a:srgbClr val="FFFFFF"/>
          </a:solidFill>
        </a:ln>
        <a:effectLst>
          <a:outerShdw blurRad="317500" dir="2700000" algn="ctr">
            <a:srgbClr val="000000">
              <a:alpha val="43000"/>
            </a:srgbClr>
          </a:outerShdw>
        </a:effectLst>
        <a:scene3d>
          <a:camera prst="perspectiveFront" fov="2700000">
            <a:rot lat="19086000" lon="19067999" rev="3108000"/>
          </a:camera>
          <a:lightRig rig="threePt" dir="t">
            <a:rot lat="0" lon="0" rev="0"/>
          </a:lightRig>
        </a:scene3d>
        <a:sp3d extrusionH="38100" prstMaterial="clear">
          <a:bevelT w="260350" h="50800" prst="softRound"/>
          <a:bevelB prst="softRound"/>
        </a:sp3d>
      </xdr:spPr>
      <xdr:txBody>
        <a:bodyPr wrap="none" lIns="91440" tIns="45720" rIns="91440" bIns="45720">
          <a:spAutoFit/>
        </a:bodyPr>
        <a:lstStyle/>
        <a:p>
          <a:pPr algn="ctr"/>
          <a:r>
            <a:rPr lang="it-IT" sz="36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UNEP</a:t>
          </a:r>
        </a:p>
      </xdr:txBody>
    </xdr:sp>
    <xdr:clientData/>
  </xdr:oneCellAnchor>
  <xdr:oneCellAnchor>
    <xdr:from>
      <xdr:col>0</xdr:col>
      <xdr:colOff>247650</xdr:colOff>
      <xdr:row>15</xdr:row>
      <xdr:rowOff>9525</xdr:rowOff>
    </xdr:from>
    <xdr:ext cx="2228850" cy="591952"/>
    <xdr:sp macro="" textlink="">
      <xdr:nvSpPr>
        <xdr:cNvPr id="9" name="Rettangolo 8"/>
        <xdr:cNvSpPr/>
      </xdr:nvSpPr>
      <xdr:spPr>
        <a:xfrm>
          <a:off x="247650" y="3533775"/>
          <a:ext cx="2228850" cy="591952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it-IT" sz="32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ATTO ESENTE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12</xdr:row>
      <xdr:rowOff>28576</xdr:rowOff>
    </xdr:from>
    <xdr:to>
      <xdr:col>2</xdr:col>
      <xdr:colOff>619125</xdr:colOff>
      <xdr:row>12</xdr:row>
      <xdr:rowOff>219076</xdr:rowOff>
    </xdr:to>
    <xdr:sp macro="" textlink="">
      <xdr:nvSpPr>
        <xdr:cNvPr id="3" name="Freccia a destra 2"/>
        <xdr:cNvSpPr/>
      </xdr:nvSpPr>
      <xdr:spPr>
        <a:xfrm>
          <a:off x="1114425" y="3124201"/>
          <a:ext cx="428625" cy="190500"/>
        </a:xfrm>
        <a:prstGeom prst="rightArrow">
          <a:avLst/>
        </a:prstGeom>
        <a:noFill/>
        <a:ln w="22225" cmpd="dbl">
          <a:solidFill>
            <a:schemeClr val="tx1"/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 editAs="oneCell">
    <xdr:from>
      <xdr:col>0</xdr:col>
      <xdr:colOff>247651</xdr:colOff>
      <xdr:row>0</xdr:row>
      <xdr:rowOff>66675</xdr:rowOff>
    </xdr:from>
    <xdr:to>
      <xdr:col>1</xdr:col>
      <xdr:colOff>487619</xdr:colOff>
      <xdr:row>1</xdr:row>
      <xdr:rowOff>371475</xdr:rowOff>
    </xdr:to>
    <xdr:pic>
      <xdr:nvPicPr>
        <xdr:cNvPr id="4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1" y="66675"/>
          <a:ext cx="554293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15</xdr:row>
      <xdr:rowOff>180975</xdr:rowOff>
    </xdr:from>
    <xdr:ext cx="2228850" cy="591952"/>
    <xdr:sp macro="" textlink="">
      <xdr:nvSpPr>
        <xdr:cNvPr id="7" name="Rettangolo 6"/>
        <xdr:cNvSpPr/>
      </xdr:nvSpPr>
      <xdr:spPr>
        <a:xfrm>
          <a:off x="0" y="3981450"/>
          <a:ext cx="2228850" cy="591952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it-IT" sz="32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ATTO ESENTE</a:t>
          </a:r>
        </a:p>
      </xdr:txBody>
    </xdr:sp>
    <xdr:clientData/>
  </xdr:oneCellAnchor>
  <xdr:oneCellAnchor>
    <xdr:from>
      <xdr:col>1</xdr:col>
      <xdr:colOff>45750</xdr:colOff>
      <xdr:row>13</xdr:row>
      <xdr:rowOff>91027</xdr:rowOff>
    </xdr:from>
    <xdr:ext cx="1261051" cy="655885"/>
    <xdr:sp macro="" textlink="">
      <xdr:nvSpPr>
        <xdr:cNvPr id="9" name="Rettangolo 8">
          <a:hlinkClick xmlns:r="http://schemas.openxmlformats.org/officeDocument/2006/relationships" r:id="rId2"/>
        </xdr:cNvPr>
        <xdr:cNvSpPr/>
      </xdr:nvSpPr>
      <xdr:spPr>
        <a:xfrm>
          <a:off x="360075" y="3472402"/>
          <a:ext cx="1261051" cy="655885"/>
        </a:xfrm>
        <a:prstGeom prst="rect">
          <a:avLst/>
        </a:prstGeom>
        <a:noFill/>
        <a:ln w="34925">
          <a:solidFill>
            <a:srgbClr val="FFFFFF"/>
          </a:solidFill>
        </a:ln>
        <a:effectLst>
          <a:outerShdw blurRad="317500" dir="2700000" algn="ctr">
            <a:srgbClr val="000000">
              <a:alpha val="43000"/>
            </a:srgbClr>
          </a:outerShdw>
        </a:effectLst>
        <a:scene3d>
          <a:camera prst="perspectiveFront" fov="2700000">
            <a:rot lat="19086000" lon="19067999" rev="3108000"/>
          </a:camera>
          <a:lightRig rig="threePt" dir="t">
            <a:rot lat="0" lon="0" rev="0"/>
          </a:lightRig>
        </a:scene3d>
        <a:sp3d extrusionH="38100" prstMaterial="clear">
          <a:bevelT w="260350" h="50800" prst="softRound"/>
          <a:bevelB prst="softRound"/>
        </a:sp3d>
      </xdr:spPr>
      <xdr:txBody>
        <a:bodyPr wrap="none" lIns="91440" tIns="45720" rIns="91440" bIns="45720">
          <a:spAutoFit/>
        </a:bodyPr>
        <a:lstStyle/>
        <a:p>
          <a:pPr algn="ctr"/>
          <a:r>
            <a:rPr lang="it-IT" sz="36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UNEP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L9" sqref="L9"/>
    </sheetView>
  </sheetViews>
  <sheetFormatPr defaultRowHeight="16.5"/>
  <cols>
    <col min="1" max="1" width="13.7109375" style="27" customWidth="1"/>
    <col min="2" max="2" width="12.5703125" style="27" customWidth="1"/>
    <col min="3" max="3" width="4.85546875" style="25" customWidth="1"/>
    <col min="4" max="4" width="9.140625" style="25"/>
    <col min="5" max="5" width="11.140625" style="25" customWidth="1"/>
    <col min="6" max="6" width="6.5703125" style="25" customWidth="1"/>
    <col min="7" max="7" width="11" style="27" customWidth="1"/>
    <col min="8" max="8" width="11.5703125" style="27" customWidth="1"/>
    <col min="9" max="16384" width="9.140625" style="25"/>
  </cols>
  <sheetData>
    <row r="1" spans="1:8" ht="17.25" thickBot="1">
      <c r="A1" s="216" t="s">
        <v>113</v>
      </c>
      <c r="B1" s="217"/>
      <c r="C1" s="217"/>
      <c r="D1" s="217"/>
      <c r="E1" s="217"/>
      <c r="F1" s="217"/>
      <c r="G1" s="217"/>
      <c r="H1" s="218"/>
    </row>
    <row r="2" spans="1:8" ht="17.25" thickBot="1">
      <c r="A2" s="219" t="s">
        <v>114</v>
      </c>
      <c r="B2" s="219"/>
      <c r="C2" s="219"/>
      <c r="D2" s="219"/>
      <c r="E2" s="219"/>
      <c r="F2" s="219"/>
      <c r="G2" s="219"/>
      <c r="H2" s="219"/>
    </row>
    <row r="3" spans="1:8" ht="19.5" thickBot="1">
      <c r="A3" s="220" t="s">
        <v>115</v>
      </c>
      <c r="B3" s="221"/>
      <c r="C3" s="221"/>
      <c r="D3" s="221"/>
      <c r="E3" s="221"/>
      <c r="F3" s="221"/>
      <c r="G3" s="221"/>
      <c r="H3" s="222"/>
    </row>
    <row r="4" spans="1:8" ht="4.5" customHeight="1"/>
    <row r="5" spans="1:8">
      <c r="A5" s="223" t="s">
        <v>116</v>
      </c>
      <c r="B5" s="223"/>
      <c r="D5" s="224" t="s">
        <v>117</v>
      </c>
      <c r="E5" s="224" t="s">
        <v>118</v>
      </c>
      <c r="G5" s="223" t="s">
        <v>56</v>
      </c>
      <c r="H5" s="223"/>
    </row>
    <row r="6" spans="1:8" ht="18" customHeight="1">
      <c r="A6" s="171" t="s">
        <v>55</v>
      </c>
      <c r="B6" s="172" t="s">
        <v>57</v>
      </c>
      <c r="D6" s="225"/>
      <c r="E6" s="225"/>
      <c r="G6" s="171" t="s">
        <v>7</v>
      </c>
      <c r="H6" s="172" t="s">
        <v>8</v>
      </c>
    </row>
    <row r="7" spans="1:8" ht="5.25" customHeight="1">
      <c r="A7" s="170"/>
      <c r="B7" s="173"/>
      <c r="D7" s="174"/>
      <c r="E7" s="174"/>
      <c r="G7" s="170"/>
      <c r="H7" s="173"/>
    </row>
    <row r="8" spans="1:8" s="26" customFormat="1" ht="16.5" customHeight="1">
      <c r="A8" s="175">
        <v>2.25</v>
      </c>
      <c r="B8" s="176">
        <f>A8*150/100</f>
        <v>3.375</v>
      </c>
      <c r="D8" s="177">
        <v>0</v>
      </c>
      <c r="E8" s="177">
        <v>6</v>
      </c>
      <c r="F8" s="178"/>
      <c r="G8" s="179">
        <f>A8*2</f>
        <v>4.5</v>
      </c>
      <c r="H8" s="180">
        <f>G8*150/100</f>
        <v>6.75</v>
      </c>
    </row>
    <row r="9" spans="1:8" s="26" customFormat="1" ht="17.25">
      <c r="A9" s="175">
        <v>4.08</v>
      </c>
      <c r="B9" s="176">
        <f t="shared" ref="B9:B41" si="0">A9*150/100</f>
        <v>6.12</v>
      </c>
      <c r="D9" s="181">
        <v>7</v>
      </c>
      <c r="E9" s="181">
        <v>12</v>
      </c>
      <c r="F9" s="182"/>
      <c r="G9" s="183">
        <f t="shared" ref="G9:G41" si="1">A9*2</f>
        <v>8.16</v>
      </c>
      <c r="H9" s="176">
        <f t="shared" ref="H9:H41" si="2">G9*150/100</f>
        <v>12.24</v>
      </c>
    </row>
    <row r="10" spans="1:8" s="26" customFormat="1" ht="17.25">
      <c r="A10" s="175">
        <v>5.65</v>
      </c>
      <c r="B10" s="176">
        <f t="shared" si="0"/>
        <v>8.4749999999999996</v>
      </c>
      <c r="D10" s="177">
        <v>13</v>
      </c>
      <c r="E10" s="177">
        <v>21</v>
      </c>
      <c r="F10" s="184"/>
      <c r="G10" s="179">
        <f t="shared" si="1"/>
        <v>11.3</v>
      </c>
      <c r="H10" s="180">
        <f t="shared" si="2"/>
        <v>16.95</v>
      </c>
    </row>
    <row r="11" spans="1:8" s="26" customFormat="1" ht="17.25">
      <c r="A11" s="175">
        <f>A10+1.19</f>
        <v>6.84</v>
      </c>
      <c r="B11" s="176">
        <f t="shared" si="0"/>
        <v>10.26</v>
      </c>
      <c r="D11" s="181">
        <v>22</v>
      </c>
      <c r="E11" s="181">
        <v>27</v>
      </c>
      <c r="F11" s="182"/>
      <c r="G11" s="183">
        <f t="shared" si="1"/>
        <v>13.68</v>
      </c>
      <c r="H11" s="176">
        <f t="shared" si="2"/>
        <v>20.52</v>
      </c>
    </row>
    <row r="12" spans="1:8" s="26" customFormat="1" ht="17.25">
      <c r="A12" s="175">
        <f t="shared" ref="A12:A41" si="3">A11+1.19</f>
        <v>8.0299999999999994</v>
      </c>
      <c r="B12" s="176">
        <f t="shared" si="0"/>
        <v>12.045</v>
      </c>
      <c r="D12" s="177">
        <v>28</v>
      </c>
      <c r="E12" s="177">
        <v>33</v>
      </c>
      <c r="F12" s="184"/>
      <c r="G12" s="179">
        <f t="shared" si="1"/>
        <v>16.059999999999999</v>
      </c>
      <c r="H12" s="180">
        <f t="shared" si="2"/>
        <v>24.09</v>
      </c>
    </row>
    <row r="13" spans="1:8" s="26" customFormat="1" ht="17.25">
      <c r="A13" s="175">
        <f t="shared" si="3"/>
        <v>9.2199999999999989</v>
      </c>
      <c r="B13" s="176">
        <f t="shared" si="0"/>
        <v>13.829999999999998</v>
      </c>
      <c r="D13" s="181">
        <f>E12+1</f>
        <v>34</v>
      </c>
      <c r="E13" s="181">
        <f>E12+6</f>
        <v>39</v>
      </c>
      <c r="F13" s="182"/>
      <c r="G13" s="183">
        <f t="shared" si="1"/>
        <v>18.439999999999998</v>
      </c>
      <c r="H13" s="176">
        <f t="shared" si="2"/>
        <v>27.659999999999997</v>
      </c>
    </row>
    <row r="14" spans="1:8" s="26" customFormat="1" ht="17.25">
      <c r="A14" s="175">
        <f t="shared" si="3"/>
        <v>10.409999999999998</v>
      </c>
      <c r="B14" s="176">
        <f t="shared" si="0"/>
        <v>15.614999999999998</v>
      </c>
      <c r="D14" s="177">
        <f t="shared" ref="D14:D41" si="4">E13+1</f>
        <v>40</v>
      </c>
      <c r="E14" s="177">
        <f t="shared" ref="E14:E41" si="5">E13+6</f>
        <v>45</v>
      </c>
      <c r="F14" s="184"/>
      <c r="G14" s="179">
        <f t="shared" si="1"/>
        <v>20.819999999999997</v>
      </c>
      <c r="H14" s="180">
        <f t="shared" si="2"/>
        <v>31.229999999999997</v>
      </c>
    </row>
    <row r="15" spans="1:8" s="26" customFormat="1" ht="17.25">
      <c r="A15" s="175">
        <f t="shared" si="3"/>
        <v>11.599999999999998</v>
      </c>
      <c r="B15" s="176">
        <f t="shared" si="0"/>
        <v>17.399999999999999</v>
      </c>
      <c r="D15" s="181">
        <f t="shared" si="4"/>
        <v>46</v>
      </c>
      <c r="E15" s="181">
        <f t="shared" si="5"/>
        <v>51</v>
      </c>
      <c r="F15" s="182"/>
      <c r="G15" s="183">
        <f t="shared" si="1"/>
        <v>23.199999999999996</v>
      </c>
      <c r="H15" s="176">
        <f t="shared" si="2"/>
        <v>34.799999999999997</v>
      </c>
    </row>
    <row r="16" spans="1:8" s="26" customFormat="1" ht="17.25">
      <c r="A16" s="175">
        <f t="shared" si="3"/>
        <v>12.789999999999997</v>
      </c>
      <c r="B16" s="176">
        <f t="shared" si="0"/>
        <v>19.184999999999995</v>
      </c>
      <c r="D16" s="177">
        <f t="shared" si="4"/>
        <v>52</v>
      </c>
      <c r="E16" s="177">
        <f t="shared" si="5"/>
        <v>57</v>
      </c>
      <c r="F16" s="184"/>
      <c r="G16" s="179">
        <f t="shared" si="1"/>
        <v>25.579999999999995</v>
      </c>
      <c r="H16" s="180">
        <f t="shared" si="2"/>
        <v>38.36999999999999</v>
      </c>
    </row>
    <row r="17" spans="1:8" s="26" customFormat="1" ht="17.25">
      <c r="A17" s="175">
        <f t="shared" si="3"/>
        <v>13.979999999999997</v>
      </c>
      <c r="B17" s="176">
        <f t="shared" si="0"/>
        <v>20.969999999999995</v>
      </c>
      <c r="D17" s="181">
        <f t="shared" si="4"/>
        <v>58</v>
      </c>
      <c r="E17" s="181">
        <f t="shared" si="5"/>
        <v>63</v>
      </c>
      <c r="F17" s="182"/>
      <c r="G17" s="183">
        <f t="shared" si="1"/>
        <v>27.959999999999994</v>
      </c>
      <c r="H17" s="176">
        <f t="shared" si="2"/>
        <v>41.939999999999991</v>
      </c>
    </row>
    <row r="18" spans="1:8" s="26" customFormat="1" ht="17.25">
      <c r="A18" s="175">
        <f t="shared" si="3"/>
        <v>15.169999999999996</v>
      </c>
      <c r="B18" s="176">
        <f t="shared" si="0"/>
        <v>22.754999999999995</v>
      </c>
      <c r="D18" s="177">
        <f t="shared" si="4"/>
        <v>64</v>
      </c>
      <c r="E18" s="177">
        <f t="shared" si="5"/>
        <v>69</v>
      </c>
      <c r="F18" s="184"/>
      <c r="G18" s="179">
        <f t="shared" si="1"/>
        <v>30.339999999999993</v>
      </c>
      <c r="H18" s="180">
        <f t="shared" si="2"/>
        <v>45.509999999999991</v>
      </c>
    </row>
    <row r="19" spans="1:8" s="26" customFormat="1" ht="17.25">
      <c r="A19" s="175">
        <f t="shared" si="3"/>
        <v>16.359999999999996</v>
      </c>
      <c r="B19" s="176">
        <f t="shared" si="0"/>
        <v>24.539999999999996</v>
      </c>
      <c r="D19" s="181">
        <f t="shared" si="4"/>
        <v>70</v>
      </c>
      <c r="E19" s="181">
        <f t="shared" si="5"/>
        <v>75</v>
      </c>
      <c r="F19" s="182"/>
      <c r="G19" s="183">
        <f t="shared" si="1"/>
        <v>32.719999999999992</v>
      </c>
      <c r="H19" s="176">
        <f t="shared" si="2"/>
        <v>49.079999999999991</v>
      </c>
    </row>
    <row r="20" spans="1:8" s="26" customFormat="1" ht="17.25">
      <c r="A20" s="175">
        <f t="shared" si="3"/>
        <v>17.549999999999997</v>
      </c>
      <c r="B20" s="176">
        <f t="shared" si="0"/>
        <v>26.324999999999996</v>
      </c>
      <c r="D20" s="177">
        <f t="shared" si="4"/>
        <v>76</v>
      </c>
      <c r="E20" s="177">
        <f t="shared" si="5"/>
        <v>81</v>
      </c>
      <c r="F20" s="184"/>
      <c r="G20" s="179">
        <f t="shared" si="1"/>
        <v>35.099999999999994</v>
      </c>
      <c r="H20" s="180">
        <f t="shared" si="2"/>
        <v>52.649999999999991</v>
      </c>
    </row>
    <row r="21" spans="1:8" s="26" customFormat="1" ht="17.25">
      <c r="A21" s="175">
        <f t="shared" si="3"/>
        <v>18.739999999999998</v>
      </c>
      <c r="B21" s="176">
        <f t="shared" si="0"/>
        <v>28.109999999999996</v>
      </c>
      <c r="D21" s="181">
        <f t="shared" si="4"/>
        <v>82</v>
      </c>
      <c r="E21" s="181">
        <f t="shared" si="5"/>
        <v>87</v>
      </c>
      <c r="F21" s="182"/>
      <c r="G21" s="183">
        <f t="shared" si="1"/>
        <v>37.479999999999997</v>
      </c>
      <c r="H21" s="176">
        <f t="shared" si="2"/>
        <v>56.219999999999992</v>
      </c>
    </row>
    <row r="22" spans="1:8" s="26" customFormat="1" ht="17.25">
      <c r="A22" s="175">
        <f t="shared" si="3"/>
        <v>19.93</v>
      </c>
      <c r="B22" s="176">
        <f t="shared" si="0"/>
        <v>29.895</v>
      </c>
      <c r="D22" s="177">
        <f t="shared" si="4"/>
        <v>88</v>
      </c>
      <c r="E22" s="177">
        <f t="shared" si="5"/>
        <v>93</v>
      </c>
      <c r="F22" s="184"/>
      <c r="G22" s="179">
        <f t="shared" si="1"/>
        <v>39.86</v>
      </c>
      <c r="H22" s="180">
        <f t="shared" si="2"/>
        <v>59.79</v>
      </c>
    </row>
    <row r="23" spans="1:8" s="26" customFormat="1" ht="17.25">
      <c r="A23" s="175">
        <f t="shared" si="3"/>
        <v>21.12</v>
      </c>
      <c r="B23" s="176">
        <f t="shared" si="0"/>
        <v>31.68</v>
      </c>
      <c r="D23" s="181">
        <f t="shared" si="4"/>
        <v>94</v>
      </c>
      <c r="E23" s="181">
        <f t="shared" si="5"/>
        <v>99</v>
      </c>
      <c r="F23" s="182"/>
      <c r="G23" s="183">
        <f t="shared" si="1"/>
        <v>42.24</v>
      </c>
      <c r="H23" s="176">
        <f t="shared" si="2"/>
        <v>63.36</v>
      </c>
    </row>
    <row r="24" spans="1:8" s="26" customFormat="1" ht="17.25">
      <c r="A24" s="175">
        <f t="shared" si="3"/>
        <v>22.310000000000002</v>
      </c>
      <c r="B24" s="176">
        <f t="shared" si="0"/>
        <v>33.465000000000003</v>
      </c>
      <c r="D24" s="177">
        <f t="shared" si="4"/>
        <v>100</v>
      </c>
      <c r="E24" s="177">
        <f t="shared" si="5"/>
        <v>105</v>
      </c>
      <c r="F24" s="184"/>
      <c r="G24" s="179">
        <f t="shared" si="1"/>
        <v>44.620000000000005</v>
      </c>
      <c r="H24" s="180">
        <f t="shared" si="2"/>
        <v>66.930000000000007</v>
      </c>
    </row>
    <row r="25" spans="1:8" s="26" customFormat="1" ht="17.25">
      <c r="A25" s="175">
        <f t="shared" si="3"/>
        <v>23.500000000000004</v>
      </c>
      <c r="B25" s="176">
        <f t="shared" si="0"/>
        <v>35.250000000000007</v>
      </c>
      <c r="D25" s="181">
        <f t="shared" si="4"/>
        <v>106</v>
      </c>
      <c r="E25" s="181">
        <f t="shared" si="5"/>
        <v>111</v>
      </c>
      <c r="F25" s="182"/>
      <c r="G25" s="183">
        <f t="shared" si="1"/>
        <v>47.000000000000007</v>
      </c>
      <c r="H25" s="176">
        <f t="shared" si="2"/>
        <v>70.500000000000014</v>
      </c>
    </row>
    <row r="26" spans="1:8" s="26" customFormat="1" ht="17.25">
      <c r="A26" s="175">
        <f t="shared" si="3"/>
        <v>24.690000000000005</v>
      </c>
      <c r="B26" s="176">
        <f t="shared" si="0"/>
        <v>37.035000000000011</v>
      </c>
      <c r="D26" s="177">
        <f t="shared" si="4"/>
        <v>112</v>
      </c>
      <c r="E26" s="177">
        <f t="shared" si="5"/>
        <v>117</v>
      </c>
      <c r="F26" s="184"/>
      <c r="G26" s="179">
        <f t="shared" si="1"/>
        <v>49.38000000000001</v>
      </c>
      <c r="H26" s="180">
        <f t="shared" si="2"/>
        <v>74.070000000000022</v>
      </c>
    </row>
    <row r="27" spans="1:8" s="26" customFormat="1" ht="17.25">
      <c r="A27" s="175">
        <f t="shared" si="3"/>
        <v>25.880000000000006</v>
      </c>
      <c r="B27" s="176">
        <f t="shared" si="0"/>
        <v>38.820000000000007</v>
      </c>
      <c r="D27" s="181">
        <f t="shared" si="4"/>
        <v>118</v>
      </c>
      <c r="E27" s="181">
        <f t="shared" si="5"/>
        <v>123</v>
      </c>
      <c r="F27" s="182"/>
      <c r="G27" s="183">
        <f t="shared" si="1"/>
        <v>51.760000000000012</v>
      </c>
      <c r="H27" s="176">
        <f t="shared" si="2"/>
        <v>77.640000000000015</v>
      </c>
    </row>
    <row r="28" spans="1:8" s="26" customFormat="1" ht="17.25">
      <c r="A28" s="175">
        <f t="shared" si="3"/>
        <v>27.070000000000007</v>
      </c>
      <c r="B28" s="176">
        <f t="shared" si="0"/>
        <v>40.605000000000011</v>
      </c>
      <c r="D28" s="177">
        <f t="shared" si="4"/>
        <v>124</v>
      </c>
      <c r="E28" s="177">
        <f t="shared" si="5"/>
        <v>129</v>
      </c>
      <c r="F28" s="184"/>
      <c r="G28" s="179">
        <f t="shared" si="1"/>
        <v>54.140000000000015</v>
      </c>
      <c r="H28" s="180">
        <f t="shared" si="2"/>
        <v>81.210000000000022</v>
      </c>
    </row>
    <row r="29" spans="1:8" s="26" customFormat="1" ht="17.25">
      <c r="A29" s="175">
        <f t="shared" si="3"/>
        <v>28.260000000000009</v>
      </c>
      <c r="B29" s="176">
        <f t="shared" si="0"/>
        <v>42.390000000000008</v>
      </c>
      <c r="D29" s="181">
        <f t="shared" si="4"/>
        <v>130</v>
      </c>
      <c r="E29" s="181">
        <f t="shared" si="5"/>
        <v>135</v>
      </c>
      <c r="F29" s="182"/>
      <c r="G29" s="183">
        <f t="shared" si="1"/>
        <v>56.520000000000017</v>
      </c>
      <c r="H29" s="176">
        <f t="shared" si="2"/>
        <v>84.780000000000015</v>
      </c>
    </row>
    <row r="30" spans="1:8" s="26" customFormat="1" ht="17.25">
      <c r="A30" s="175">
        <f t="shared" si="3"/>
        <v>29.45000000000001</v>
      </c>
      <c r="B30" s="176">
        <f t="shared" si="0"/>
        <v>44.175000000000018</v>
      </c>
      <c r="D30" s="177">
        <f t="shared" si="4"/>
        <v>136</v>
      </c>
      <c r="E30" s="177">
        <f t="shared" si="5"/>
        <v>141</v>
      </c>
      <c r="F30" s="184"/>
      <c r="G30" s="179">
        <f t="shared" si="1"/>
        <v>58.90000000000002</v>
      </c>
      <c r="H30" s="180">
        <f t="shared" si="2"/>
        <v>88.350000000000037</v>
      </c>
    </row>
    <row r="31" spans="1:8" s="26" customFormat="1" ht="17.25">
      <c r="A31" s="175">
        <f t="shared" si="3"/>
        <v>30.640000000000011</v>
      </c>
      <c r="B31" s="176">
        <f t="shared" si="0"/>
        <v>45.960000000000015</v>
      </c>
      <c r="D31" s="181">
        <f t="shared" si="4"/>
        <v>142</v>
      </c>
      <c r="E31" s="181">
        <f t="shared" si="5"/>
        <v>147</v>
      </c>
      <c r="F31" s="182"/>
      <c r="G31" s="183">
        <f t="shared" si="1"/>
        <v>61.280000000000022</v>
      </c>
      <c r="H31" s="176">
        <f t="shared" si="2"/>
        <v>91.92000000000003</v>
      </c>
    </row>
    <row r="32" spans="1:8" s="26" customFormat="1" ht="17.25">
      <c r="A32" s="175">
        <f t="shared" si="3"/>
        <v>31.830000000000013</v>
      </c>
      <c r="B32" s="176">
        <f t="shared" si="0"/>
        <v>47.745000000000019</v>
      </c>
      <c r="D32" s="177">
        <f t="shared" si="4"/>
        <v>148</v>
      </c>
      <c r="E32" s="177">
        <f t="shared" si="5"/>
        <v>153</v>
      </c>
      <c r="F32" s="184"/>
      <c r="G32" s="179">
        <f t="shared" si="1"/>
        <v>63.660000000000025</v>
      </c>
      <c r="H32" s="180">
        <f t="shared" si="2"/>
        <v>95.490000000000038</v>
      </c>
    </row>
    <row r="33" spans="1:8" s="26" customFormat="1" ht="17.25">
      <c r="A33" s="175">
        <f t="shared" si="3"/>
        <v>33.02000000000001</v>
      </c>
      <c r="B33" s="176">
        <f t="shared" si="0"/>
        <v>49.530000000000015</v>
      </c>
      <c r="D33" s="181">
        <f t="shared" si="4"/>
        <v>154</v>
      </c>
      <c r="E33" s="181">
        <f t="shared" si="5"/>
        <v>159</v>
      </c>
      <c r="F33" s="182"/>
      <c r="G33" s="183">
        <f t="shared" si="1"/>
        <v>66.04000000000002</v>
      </c>
      <c r="H33" s="176">
        <f t="shared" si="2"/>
        <v>99.060000000000031</v>
      </c>
    </row>
    <row r="34" spans="1:8" s="26" customFormat="1" ht="17.25">
      <c r="A34" s="175">
        <f t="shared" si="3"/>
        <v>34.210000000000008</v>
      </c>
      <c r="B34" s="176">
        <f t="shared" si="0"/>
        <v>51.315000000000012</v>
      </c>
      <c r="D34" s="177">
        <f t="shared" si="4"/>
        <v>160</v>
      </c>
      <c r="E34" s="177">
        <f t="shared" si="5"/>
        <v>165</v>
      </c>
      <c r="F34" s="184"/>
      <c r="G34" s="179">
        <f t="shared" si="1"/>
        <v>68.420000000000016</v>
      </c>
      <c r="H34" s="180">
        <f t="shared" si="2"/>
        <v>102.63000000000002</v>
      </c>
    </row>
    <row r="35" spans="1:8" s="26" customFormat="1" ht="17.25">
      <c r="A35" s="175">
        <f t="shared" si="3"/>
        <v>35.400000000000006</v>
      </c>
      <c r="B35" s="176">
        <f t="shared" si="0"/>
        <v>53.100000000000009</v>
      </c>
      <c r="D35" s="181">
        <f t="shared" si="4"/>
        <v>166</v>
      </c>
      <c r="E35" s="181">
        <f t="shared" si="5"/>
        <v>171</v>
      </c>
      <c r="F35" s="182"/>
      <c r="G35" s="183">
        <f t="shared" si="1"/>
        <v>70.800000000000011</v>
      </c>
      <c r="H35" s="176">
        <f t="shared" si="2"/>
        <v>106.20000000000002</v>
      </c>
    </row>
    <row r="36" spans="1:8" s="26" customFormat="1" ht="17.25">
      <c r="A36" s="175">
        <f t="shared" si="3"/>
        <v>36.590000000000003</v>
      </c>
      <c r="B36" s="176">
        <f t="shared" si="0"/>
        <v>54.885000000000012</v>
      </c>
      <c r="D36" s="177">
        <f t="shared" si="4"/>
        <v>172</v>
      </c>
      <c r="E36" s="177">
        <f t="shared" si="5"/>
        <v>177</v>
      </c>
      <c r="F36" s="184"/>
      <c r="G36" s="179">
        <f t="shared" si="1"/>
        <v>73.180000000000007</v>
      </c>
      <c r="H36" s="180">
        <f t="shared" si="2"/>
        <v>109.77000000000002</v>
      </c>
    </row>
    <row r="37" spans="1:8" s="26" customFormat="1" ht="17.25">
      <c r="A37" s="175">
        <f t="shared" si="3"/>
        <v>37.78</v>
      </c>
      <c r="B37" s="176">
        <f t="shared" si="0"/>
        <v>56.67</v>
      </c>
      <c r="D37" s="181">
        <f t="shared" si="4"/>
        <v>178</v>
      </c>
      <c r="E37" s="181">
        <f t="shared" si="5"/>
        <v>183</v>
      </c>
      <c r="F37" s="182"/>
      <c r="G37" s="183">
        <f t="shared" si="1"/>
        <v>75.56</v>
      </c>
      <c r="H37" s="176">
        <f t="shared" si="2"/>
        <v>113.34</v>
      </c>
    </row>
    <row r="38" spans="1:8" s="26" customFormat="1" ht="17.25">
      <c r="A38" s="175">
        <f t="shared" si="3"/>
        <v>38.97</v>
      </c>
      <c r="B38" s="176">
        <f t="shared" si="0"/>
        <v>58.454999999999998</v>
      </c>
      <c r="D38" s="177">
        <f t="shared" si="4"/>
        <v>184</v>
      </c>
      <c r="E38" s="177">
        <f t="shared" si="5"/>
        <v>189</v>
      </c>
      <c r="F38" s="184"/>
      <c r="G38" s="179">
        <f t="shared" si="1"/>
        <v>77.94</v>
      </c>
      <c r="H38" s="180">
        <f t="shared" si="2"/>
        <v>116.91</v>
      </c>
    </row>
    <row r="39" spans="1:8" s="26" customFormat="1" ht="17.25">
      <c r="A39" s="175">
        <f t="shared" si="3"/>
        <v>40.159999999999997</v>
      </c>
      <c r="B39" s="176">
        <f t="shared" si="0"/>
        <v>60.239999999999988</v>
      </c>
      <c r="D39" s="181">
        <f t="shared" si="4"/>
        <v>190</v>
      </c>
      <c r="E39" s="181">
        <f t="shared" si="5"/>
        <v>195</v>
      </c>
      <c r="F39" s="182"/>
      <c r="G39" s="183">
        <f t="shared" si="1"/>
        <v>80.319999999999993</v>
      </c>
      <c r="H39" s="176">
        <f t="shared" si="2"/>
        <v>120.47999999999998</v>
      </c>
    </row>
    <row r="40" spans="1:8" s="26" customFormat="1" ht="17.25">
      <c r="A40" s="175">
        <f t="shared" si="3"/>
        <v>41.349999999999994</v>
      </c>
      <c r="B40" s="176">
        <f t="shared" si="0"/>
        <v>62.024999999999991</v>
      </c>
      <c r="D40" s="177">
        <f t="shared" si="4"/>
        <v>196</v>
      </c>
      <c r="E40" s="177">
        <f t="shared" si="5"/>
        <v>201</v>
      </c>
      <c r="F40" s="184"/>
      <c r="G40" s="179">
        <f t="shared" si="1"/>
        <v>82.699999999999989</v>
      </c>
      <c r="H40" s="180">
        <f t="shared" si="2"/>
        <v>124.04999999999998</v>
      </c>
    </row>
    <row r="41" spans="1:8" s="26" customFormat="1" ht="18" thickBot="1">
      <c r="A41" s="175">
        <f t="shared" si="3"/>
        <v>42.539999999999992</v>
      </c>
      <c r="B41" s="176">
        <f t="shared" si="0"/>
        <v>63.809999999999988</v>
      </c>
      <c r="D41" s="181">
        <f t="shared" si="4"/>
        <v>202</v>
      </c>
      <c r="E41" s="181">
        <f t="shared" si="5"/>
        <v>207</v>
      </c>
      <c r="F41" s="182"/>
      <c r="G41" s="183">
        <f t="shared" si="1"/>
        <v>85.079999999999984</v>
      </c>
      <c r="H41" s="176">
        <f t="shared" si="2"/>
        <v>127.61999999999998</v>
      </c>
    </row>
    <row r="42" spans="1:8">
      <c r="A42" s="210" t="s">
        <v>119</v>
      </c>
      <c r="B42" s="211"/>
      <c r="C42" s="211"/>
      <c r="D42" s="211"/>
      <c r="E42" s="211"/>
      <c r="F42" s="211"/>
      <c r="G42" s="211"/>
      <c r="H42" s="212"/>
    </row>
    <row r="43" spans="1:8" ht="17.25" thickBot="1">
      <c r="A43" s="213"/>
      <c r="B43" s="214"/>
      <c r="C43" s="214"/>
      <c r="D43" s="214"/>
      <c r="E43" s="214"/>
      <c r="F43" s="214"/>
      <c r="G43" s="214"/>
      <c r="H43" s="215"/>
    </row>
  </sheetData>
  <mergeCells count="8">
    <mergeCell ref="A42:H43"/>
    <mergeCell ref="A1:H1"/>
    <mergeCell ref="A2:H2"/>
    <mergeCell ref="A3:H3"/>
    <mergeCell ref="A5:B5"/>
    <mergeCell ref="D5:D6"/>
    <mergeCell ref="E5:E6"/>
    <mergeCell ref="G5:H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75"/>
  <sheetViews>
    <sheetView topLeftCell="A19" zoomScale="110" zoomScaleNormal="110" workbookViewId="0">
      <selection activeCell="D51" sqref="D51"/>
    </sheetView>
  </sheetViews>
  <sheetFormatPr defaultRowHeight="15"/>
  <cols>
    <col min="1" max="1" width="9.140625" style="131"/>
    <col min="2" max="2" width="8.85546875" style="131" customWidth="1"/>
    <col min="3" max="5" width="9.140625" style="131"/>
    <col min="6" max="6" width="10.85546875" style="131" customWidth="1"/>
    <col min="7" max="7" width="9.140625" style="131"/>
    <col min="8" max="8" width="1.85546875" style="131" customWidth="1"/>
    <col min="9" max="10" width="9.140625" style="131"/>
    <col min="11" max="11" width="9.85546875" style="131" customWidth="1"/>
    <col min="12" max="20" width="0" style="131" hidden="1" customWidth="1"/>
    <col min="21" max="21" width="12.42578125" style="145" customWidth="1"/>
    <col min="22" max="22" width="16" style="145" customWidth="1"/>
    <col min="23" max="57" width="9.140625" style="145"/>
    <col min="58" max="16384" width="9.140625" style="131"/>
  </cols>
  <sheetData>
    <row r="1" spans="1:26" ht="28.5">
      <c r="A1" s="230" t="s">
        <v>1</v>
      </c>
      <c r="B1" s="231"/>
      <c r="C1" s="231"/>
      <c r="D1" s="231"/>
      <c r="E1" s="231"/>
      <c r="F1" s="231"/>
      <c r="G1" s="231"/>
      <c r="H1" s="231"/>
      <c r="I1" s="231"/>
      <c r="J1" s="231"/>
      <c r="K1" s="232"/>
      <c r="U1" s="229"/>
      <c r="V1" s="229"/>
    </row>
    <row r="2" spans="1:26" ht="32.25" thickBot="1">
      <c r="A2" s="233"/>
      <c r="B2" s="234"/>
      <c r="C2" s="234"/>
      <c r="D2" s="234"/>
      <c r="E2" s="234"/>
      <c r="F2" s="234"/>
      <c r="G2" s="234"/>
      <c r="H2" s="234"/>
      <c r="I2" s="234"/>
      <c r="J2" s="234"/>
      <c r="K2" s="235"/>
      <c r="U2" s="229"/>
      <c r="V2" s="229"/>
    </row>
    <row r="3" spans="1:26" ht="20.25" customHeight="1" thickTop="1">
      <c r="A3" s="245" t="s">
        <v>97</v>
      </c>
      <c r="B3" s="246"/>
      <c r="C3" s="246"/>
      <c r="D3" s="246"/>
      <c r="E3" s="246"/>
      <c r="F3" s="246"/>
      <c r="G3" s="246"/>
      <c r="H3" s="246"/>
      <c r="I3" s="246"/>
      <c r="J3" s="246"/>
      <c r="K3" s="247"/>
      <c r="U3" s="229"/>
      <c r="V3" s="229"/>
    </row>
    <row r="4" spans="1:26" s="145" customFormat="1" ht="20.100000000000001" customHeight="1">
      <c r="A4" s="325" t="s">
        <v>101</v>
      </c>
      <c r="B4" s="325"/>
      <c r="C4" s="248" t="s">
        <v>103</v>
      </c>
      <c r="D4" s="248"/>
      <c r="E4" s="248" t="s">
        <v>102</v>
      </c>
      <c r="F4" s="248"/>
      <c r="G4" s="248" t="s">
        <v>104</v>
      </c>
      <c r="H4" s="248"/>
      <c r="I4" s="248"/>
      <c r="J4" s="248" t="s">
        <v>105</v>
      </c>
      <c r="K4" s="248"/>
    </row>
    <row r="5" spans="1:26" s="145" customFormat="1" ht="20.100000000000001" customHeight="1" thickBot="1">
      <c r="A5" s="325"/>
      <c r="B5" s="325"/>
      <c r="C5" s="249">
        <f>NOTIFICA!K19</f>
        <v>86.953999999999994</v>
      </c>
      <c r="D5" s="249"/>
      <c r="E5" s="249">
        <f>'NOTIF URGENTE'!K19</f>
        <v>114.83100000000002</v>
      </c>
      <c r="F5" s="249"/>
      <c r="G5" s="249">
        <f>ESECUZIONE!I19</f>
        <v>133.91799999999998</v>
      </c>
      <c r="H5" s="249"/>
      <c r="I5" s="250"/>
      <c r="J5" s="250">
        <f>'ESEC URGENTE'!I19</f>
        <v>185.27700000000002</v>
      </c>
      <c r="K5" s="250"/>
    </row>
    <row r="6" spans="1:26" ht="20.100000000000001" customHeight="1" thickTop="1" thickBot="1">
      <c r="A6" s="237" t="s">
        <v>65</v>
      </c>
      <c r="B6" s="238"/>
      <c r="C6" s="236">
        <v>43466</v>
      </c>
      <c r="D6" s="236"/>
      <c r="E6" s="236"/>
      <c r="F6" s="236"/>
      <c r="G6" s="242"/>
      <c r="H6" s="242"/>
      <c r="I6" s="239" t="s">
        <v>12</v>
      </c>
      <c r="J6" s="240"/>
      <c r="K6" s="241"/>
      <c r="U6" s="203" t="s">
        <v>24</v>
      </c>
      <c r="V6" s="186">
        <v>10</v>
      </c>
    </row>
    <row r="7" spans="1:26" ht="20.25" thickTop="1" thickBot="1">
      <c r="A7" s="243"/>
      <c r="B7" s="244"/>
      <c r="C7" s="244"/>
      <c r="D7" s="244"/>
      <c r="E7" s="244"/>
      <c r="F7" s="244"/>
      <c r="G7" s="242"/>
      <c r="H7" s="242"/>
      <c r="I7" s="197" t="s">
        <v>49</v>
      </c>
      <c r="J7" s="198" t="s">
        <v>9</v>
      </c>
      <c r="K7" s="199" t="s">
        <v>10</v>
      </c>
      <c r="U7" s="203" t="s">
        <v>106</v>
      </c>
      <c r="V7" s="187">
        <v>100</v>
      </c>
      <c r="Y7" s="145" t="s">
        <v>112</v>
      </c>
    </row>
    <row r="8" spans="1:26" ht="20.25" thickTop="1" thickBot="1">
      <c r="A8" s="334" t="s">
        <v>51</v>
      </c>
      <c r="B8" s="335"/>
      <c r="C8" s="336" t="s">
        <v>120</v>
      </c>
      <c r="D8" s="337"/>
      <c r="E8" s="337"/>
      <c r="F8" s="338"/>
      <c r="G8" s="242"/>
      <c r="H8" s="242"/>
      <c r="I8" s="200">
        <v>1</v>
      </c>
      <c r="J8" s="209">
        <v>10</v>
      </c>
      <c r="K8" s="201">
        <f>(IF(J8=0,0,IF(J8=1,trasferte!A8,IF(J8=2,2.5,IF(J8=3,2.5,IF(J8=4,2.5,IF(J8=5,2.5,IF(J8=6,2.5,IF(J8&lt;=12,4.08,IF(J8&lt;=21,5.65,IF(J8&lt;=27,6.84,IF(J8&lt;=33,8.03,IF(J8&lt;=39,9.22,IF(J8&lt;=45,10.41,IF(J8&lt;=51,11.6,IF(J8&lt;=57,12.79,IF(J8&lt;=63,13.98,IF(J8&lt;=69,15.17,IF(J8&lt;=75,16.36,IF(J8&lt;=81,17.55,IF(J8&lt;=87,18.74,IF(J8&lt;=93,19.93,IF(J8&lt;=99,21.12,IF(J8&lt;=105,22.31,IF(J8&lt;=111,23.5,IF(J8&lt;=117,24.69,IF(J8&lt;=123,25.88,IF(J8&lt;=129,27.07,IF(J8&lt;=135,28.26,IF(J8&lt;=141,29.45,IF(J8&lt;=147,30.64,IF(J8&lt;=153,31.83,IF(J8&lt;=159,33.02,IF(J8&lt;=165,34.21))))))))))))))))))))))))))))))))))</f>
        <v>4.08</v>
      </c>
      <c r="U8" s="203" t="s">
        <v>107</v>
      </c>
      <c r="V8" s="188">
        <v>1000</v>
      </c>
    </row>
    <row r="9" spans="1:26" ht="20.25" thickTop="1" thickBot="1">
      <c r="A9" s="243"/>
      <c r="B9" s="244"/>
      <c r="C9" s="244"/>
      <c r="D9" s="244"/>
      <c r="E9" s="339"/>
      <c r="F9" s="339"/>
      <c r="G9" s="242"/>
      <c r="H9" s="242"/>
      <c r="I9" s="200">
        <v>2</v>
      </c>
      <c r="J9" s="209">
        <v>22</v>
      </c>
      <c r="K9" s="201">
        <f>(IF(J9=0,0,IF(J9=1,trasferte!A9,IF(J9=2,2.5,IF(J9=3,2.5,IF(J9=4,2.5,IF(J9=5,2.5,IF(J9=6,2.5,IF(J9&lt;=12,4.08,IF(J9&lt;=21,5.65,IF(J9&lt;=27,6.84,IF(J9&lt;=33,8.03,IF(J9&lt;=39,9.22,IF(J9&lt;=45,10.41,IF(J9&lt;=51,11.6,IF(J9&lt;=57,12.79,IF(J9&lt;=63,13.98,IF(J9&lt;=69,15.17,IF(J9&lt;=75,16.36,IF(J9&lt;=81,17.55,IF(J9&lt;=87,18.74,IF(J9&lt;=93,19.93,IF(J9&lt;=99,21.12,IF(J9&lt;=105,22.31,IF(J9&lt;=111,23.5,IF(J9&lt;=117,24.69,IF(J9&lt;=123,25.88,IF(J9&lt;=129,27.07,IF(J9&lt;=135,28.26,IF(J9&lt;=141,29.45,IF(J9&lt;=147,30.64,IF(J9&lt;=153,31.83,IF(J9&lt;=159,33.02,IF(J9&lt;=165,34.21))))))))))))))))))))))))))))))))))</f>
        <v>6.84</v>
      </c>
      <c r="U9" s="203" t="s">
        <v>108</v>
      </c>
      <c r="V9" s="187">
        <v>10000</v>
      </c>
      <c r="W9" s="204"/>
      <c r="X9" s="204"/>
      <c r="Y9" s="204"/>
      <c r="Z9" s="204"/>
    </row>
    <row r="10" spans="1:26" ht="15" customHeight="1" thickTop="1" thickBot="1">
      <c r="A10" s="328" t="s">
        <v>43</v>
      </c>
      <c r="B10" s="329"/>
      <c r="C10" s="286">
        <v>6</v>
      </c>
      <c r="D10" s="244"/>
      <c r="E10" s="255" t="s">
        <v>13</v>
      </c>
      <c r="F10" s="256"/>
      <c r="G10" s="257"/>
      <c r="H10" s="295"/>
      <c r="I10" s="200">
        <v>3</v>
      </c>
      <c r="J10" s="209">
        <v>40</v>
      </c>
      <c r="K10" s="201">
        <f>(IF(J10=0,0,IF(J10=1,trasferte!A10,IF(J10=2,2.5,IF(J10=3,2.5,IF(J10=4,2.5,IF(J10=5,2.5,IF(J10=6,2.5,IF(J10&lt;=12,4.08,IF(J10&lt;=21,5.65,IF(J10&lt;=27,6.84,IF(J10&lt;=33,8.03,IF(J10&lt;=39,9.22,IF(J10&lt;=45,10.41,IF(J10&lt;=51,11.6,IF(J10&lt;=57,12.79,IF(J10&lt;=63,13.98,IF(J10&lt;=69,15.17,IF(J10&lt;=75,16.36,IF(J10&lt;=81,17.55,IF(J10&lt;=87,18.74,IF(J10&lt;=93,19.93,IF(J10&lt;=99,21.12,IF(J10&lt;=105,22.31,IF(J10&lt;=111,23.5,IF(J10&lt;=117,24.69,IF(J10&lt;=123,25.88,IF(J10&lt;=129,27.07,IF(J10&lt;=135,28.26,IF(J10&lt;=141,29.45,IF(J10&lt;=147,30.64,IF(J10&lt;=153,31.83,IF(J10&lt;=159,33.02,IF(J10&lt;=165,34.21))))))))))))))))))))))))))))))))))</f>
        <v>10.41</v>
      </c>
      <c r="U10" s="204"/>
      <c r="V10" s="204"/>
      <c r="W10" s="204"/>
      <c r="X10" s="204"/>
      <c r="Y10" s="204"/>
      <c r="Z10" s="204"/>
    </row>
    <row r="11" spans="1:26" ht="15" customHeight="1" thickTop="1" thickBot="1">
      <c r="A11" s="330"/>
      <c r="B11" s="331"/>
      <c r="C11" s="287"/>
      <c r="D11" s="244"/>
      <c r="E11" s="258"/>
      <c r="F11" s="259"/>
      <c r="G11" s="260"/>
      <c r="H11" s="295"/>
      <c r="I11" s="200">
        <v>4</v>
      </c>
      <c r="J11" s="209">
        <v>100</v>
      </c>
      <c r="K11" s="201">
        <f>(IF(J11=0,0,IF(J11=1,trasferte!A11,IF(J11=2,2.5,IF(J11=3,2.5,IF(J11=4,2.5,IF(J11=5,2.5,IF(J11=6,2.5,IF(J11&lt;=12,4.08,IF(J11&lt;=21,5.65,IF(J11&lt;=27,6.84,IF(J11&lt;=33,8.03,IF(J11&lt;=39,9.22,IF(J11&lt;=45,10.41,IF(J11&lt;=51,11.6,IF(J11&lt;=57,12.79,IF(J11&lt;=63,13.98,IF(J11&lt;=69,15.17,IF(J11&lt;=75,16.36,IF(J11&lt;=81,17.55,IF(J11&lt;=87,18.74,IF(J11&lt;=93,19.93,IF(J11&lt;=99,21.12,IF(J11&lt;=105,22.31,IF(J11&lt;=111,23.5,IF(J11&lt;=117,24.69,IF(J11&lt;=123,25.88,IF(J11&lt;=129,27.07,IF(J11&lt;=135,28.26,IF(J11&lt;=141,29.45,IF(J11&lt;=147,30.64,IF(J11&lt;=153,31.83,IF(J11&lt;=159,33.02,IF(J11&lt;=165,34.21))))))))))))))))))))))))))))))))))</f>
        <v>22.31</v>
      </c>
      <c r="U11" s="204"/>
      <c r="V11" s="204"/>
      <c r="W11" s="204"/>
      <c r="X11" s="204"/>
      <c r="Y11" s="204"/>
      <c r="Z11" s="204"/>
    </row>
    <row r="12" spans="1:26" ht="15.75" customHeight="1" thickTop="1" thickBot="1">
      <c r="A12" s="332"/>
      <c r="B12" s="333"/>
      <c r="C12" s="288"/>
      <c r="D12" s="244"/>
      <c r="E12" s="261" t="s">
        <v>14</v>
      </c>
      <c r="F12" s="263" t="s">
        <v>15</v>
      </c>
      <c r="G12" s="265" t="s">
        <v>11</v>
      </c>
      <c r="H12" s="295"/>
      <c r="I12" s="200">
        <v>5</v>
      </c>
      <c r="J12" s="209"/>
      <c r="K12" s="201">
        <f>(IF(J12=0,0,IF(J12=1,trasferte!A12,IF(J12=2,2.5,IF(J12=3,2.5,IF(J12=4,2.5,IF(J12=5,2.5,IF(J12=6,2.5,IF(J12&lt;=12,4.08,IF(J12&lt;=21,5.65,IF(J12&lt;=27,6.84,IF(J12&lt;=33,8.03,IF(J12&lt;=39,9.22,IF(J12&lt;=45,10.41,IF(J12&lt;=51,11.6,IF(J12&lt;=57,12.79,IF(J12&lt;=63,13.98,IF(J12&lt;=69,15.17,IF(J12&lt;=75,16.36,IF(J12&lt;=81,17.55,IF(J12&lt;=87,18.74,IF(J12&lt;=93,19.93,IF(J12&lt;=99,21.12,IF(J12&lt;=105,22.31,IF(J12&lt;=111,23.5,IF(J12&lt;=117,24.69,IF(J12&lt;=123,25.88,IF(J12&lt;=129,27.07,IF(J12&lt;=135,28.26,IF(J12&lt;=141,29.45,IF(J12&lt;=147,30.64,IF(J12&lt;=153,31.83,IF(J12&lt;=159,33.02,IF(J12&lt;=165,34.21))))))))))))))))))))))))))))))))))</f>
        <v>0</v>
      </c>
      <c r="U12" s="204"/>
      <c r="V12" s="204"/>
      <c r="W12" s="204"/>
      <c r="X12" s="204"/>
      <c r="Y12" s="204"/>
      <c r="Z12" s="204"/>
    </row>
    <row r="13" spans="1:26" ht="16.5" customHeight="1" thickTop="1" thickBot="1">
      <c r="A13" s="326"/>
      <c r="B13" s="327"/>
      <c r="C13" s="244"/>
      <c r="D13" s="244"/>
      <c r="E13" s="262"/>
      <c r="F13" s="264"/>
      <c r="G13" s="266"/>
      <c r="H13" s="295"/>
      <c r="I13" s="200">
        <v>6</v>
      </c>
      <c r="J13" s="209"/>
      <c r="K13" s="201">
        <f>(IF(J13=0,0,IF(J13=1,trasferte!A13,IF(J13=2,2.5,IF(J13=3,2.5,IF(J13=4,2.5,IF(J13=5,2.5,IF(J13=6,2.5,IF(J13&lt;=12,4.08,IF(J13&lt;=21,5.65,IF(J13&lt;=27,6.84,IF(J13&lt;=33,8.03,IF(J13&lt;=39,9.22,IF(J13&lt;=45,10.41,IF(J13&lt;=51,11.6,IF(J13&lt;=57,12.79,IF(J13&lt;=63,13.98,IF(J13&lt;=69,15.17,IF(J13&lt;=75,16.36,IF(J13&lt;=81,17.55,IF(J13&lt;=87,18.74,IF(J13&lt;=93,19.93,IF(J13&lt;=99,21.12,IF(J13&lt;=105,22.31,IF(J13&lt;=111,23.5,IF(J13&lt;=117,24.69,IF(J13&lt;=123,25.88,IF(J13&lt;=129,27.07,IF(J13&lt;=135,28.26,IF(J13&lt;=141,29.45,IF(J13&lt;=147,30.64,IF(J13&lt;=153,31.83,IF(J13&lt;=159,33.02,IF(J13&lt;=165,34.21))))))))))))))))))))))))))))))))))</f>
        <v>0</v>
      </c>
      <c r="U13" s="204"/>
      <c r="V13" s="204"/>
      <c r="W13" s="204"/>
      <c r="X13" s="204"/>
      <c r="Y13" s="204"/>
      <c r="Z13" s="204"/>
    </row>
    <row r="14" spans="1:26" ht="15.95" customHeight="1" thickTop="1" thickBot="1">
      <c r="A14" s="312" t="s">
        <v>123</v>
      </c>
      <c r="B14" s="313"/>
      <c r="C14" s="244"/>
      <c r="D14" s="244"/>
      <c r="E14" s="189">
        <v>6.8</v>
      </c>
      <c r="F14" s="205">
        <v>1</v>
      </c>
      <c r="G14" s="190">
        <f>E14*F14</f>
        <v>6.8</v>
      </c>
      <c r="H14" s="295"/>
      <c r="I14" s="200">
        <v>7</v>
      </c>
      <c r="J14" s="209"/>
      <c r="K14" s="201">
        <f>(IF(J14=0,0,IF(J14=1,trasferte!A14,IF(J14=2,2.5,IF(J14=3,2.5,IF(J14=4,2.5,IF(J14=5,2.5,IF(J14=6,2.5,IF(J14&lt;=12,4.08,IF(J14&lt;=21,5.65,IF(J14&lt;=27,6.84,IF(J14&lt;=33,8.03,IF(J14&lt;=39,9.22,IF(J14&lt;=45,10.41,IF(J14&lt;=51,11.6,IF(J14&lt;=57,12.79,IF(J14&lt;=63,13.98,IF(J14&lt;=69,15.17,IF(J14&lt;=75,16.36,IF(J14&lt;=81,17.55,IF(J14&lt;=87,18.74,IF(J14&lt;=93,19.93,IF(J14&lt;=99,21.12,IF(J14&lt;=105,22.31,IF(J14&lt;=111,23.5,IF(J14&lt;=117,24.69,IF(J14&lt;=123,25.88,IF(J14&lt;=129,27.07,IF(J14&lt;=135,28.26,IF(J14&lt;=141,29.45,IF(J14&lt;=147,30.64,IF(J14&lt;=153,31.83,IF(J14&lt;=159,33.02,IF(J14&lt;=165,34.21))))))))))))))))))))))))))))))))))</f>
        <v>0</v>
      </c>
      <c r="U14" s="204"/>
      <c r="V14" s="204"/>
      <c r="W14" s="204"/>
      <c r="X14" s="204"/>
      <c r="Y14" s="204"/>
      <c r="Z14" s="204"/>
    </row>
    <row r="15" spans="1:26" ht="15.95" customHeight="1" thickTop="1" thickBot="1">
      <c r="A15" s="314"/>
      <c r="B15" s="315"/>
      <c r="C15" s="244"/>
      <c r="D15" s="244"/>
      <c r="E15" s="189">
        <v>7.95</v>
      </c>
      <c r="F15" s="205">
        <v>2</v>
      </c>
      <c r="G15" s="190">
        <f t="shared" ref="G15:G19" si="0">E15*F15</f>
        <v>15.9</v>
      </c>
      <c r="H15" s="295"/>
      <c r="I15" s="200">
        <v>8</v>
      </c>
      <c r="J15" s="209"/>
      <c r="K15" s="201">
        <f>(IF(J15=0,0,IF(J15=1,trasferte!A15,IF(J15=2,2.5,IF(J15=3,2.5,IF(J15=4,2.5,IF(J15=5,2.5,IF(J15=6,2.5,IF(J15&lt;=12,4.08,IF(J15&lt;=21,5.65,IF(J15&lt;=27,6.84,IF(J15&lt;=33,8.03,IF(J15&lt;=39,9.22,IF(J15&lt;=45,10.41,IF(J15&lt;=51,11.6,IF(J15&lt;=57,12.79,IF(J15&lt;=63,13.98,IF(J15&lt;=69,15.17,IF(J15&lt;=75,16.36,IF(J15&lt;=81,17.55,IF(J15&lt;=87,18.74,IF(J15&lt;=93,19.93,IF(J15&lt;=99,21.12,IF(J15&lt;=105,22.31,IF(J15&lt;=111,23.5,IF(J15&lt;=117,24.69,IF(J15&lt;=123,25.88,IF(J15&lt;=129,27.07,IF(J15&lt;=135,28.26,IF(J15&lt;=141,29.45,IF(J15&lt;=147,30.64,IF(J15&lt;=153,31.83,IF(J15&lt;=159,33.02,IF(J15&lt;=165,34.21))))))))))))))))))))))))))))))))))</f>
        <v>0</v>
      </c>
      <c r="U15" s="204"/>
      <c r="V15" s="204"/>
      <c r="W15" s="204"/>
      <c r="X15" s="204"/>
      <c r="Y15" s="204"/>
      <c r="Z15" s="204"/>
    </row>
    <row r="16" spans="1:26" ht="15.95" customHeight="1" thickTop="1" thickBot="1">
      <c r="A16" s="316"/>
      <c r="B16" s="317"/>
      <c r="C16" s="244"/>
      <c r="D16" s="244"/>
      <c r="E16" s="189">
        <v>8.9499999999999993</v>
      </c>
      <c r="F16" s="205">
        <v>0</v>
      </c>
      <c r="G16" s="190">
        <f t="shared" si="0"/>
        <v>0</v>
      </c>
      <c r="H16" s="295"/>
      <c r="I16" s="200">
        <v>9</v>
      </c>
      <c r="J16" s="209"/>
      <c r="K16" s="201">
        <f>(IF(J16=0,0,IF(J16=1,trasferte!A16,IF(J16=2,2.5,IF(J16=3,2.5,IF(J16=4,2.5,IF(J16=5,2.5,IF(J16=6,2.5,IF(J16&lt;=12,4.08,IF(J16&lt;=21,5.65,IF(J16&lt;=27,6.84,IF(J16&lt;=33,8.03,IF(J16&lt;=39,9.22,IF(J16&lt;=45,10.41,IF(J16&lt;=51,11.6,IF(J16&lt;=57,12.79,IF(J16&lt;=63,13.98,IF(J16&lt;=69,15.17,IF(J16&lt;=75,16.36,IF(J16&lt;=81,17.55,IF(J16&lt;=87,18.74,IF(J16&lt;=93,19.93,IF(J16&lt;=99,21.12,IF(J16&lt;=105,22.31,IF(J16&lt;=111,23.5,IF(J16&lt;=117,24.69,IF(J16&lt;=123,25.88,IF(J16&lt;=129,27.07,IF(J16&lt;=135,28.26,IF(J16&lt;=141,29.45,IF(J16&lt;=147,30.64,IF(J16&lt;=153,31.83,IF(J16&lt;=159,33.02,IF(J16&lt;=165,34.21))))))))))))))))))))))))))))))))))</f>
        <v>0</v>
      </c>
      <c r="U16" s="204"/>
      <c r="V16" s="204"/>
      <c r="W16" s="204"/>
      <c r="X16" s="204"/>
      <c r="Y16" s="204"/>
      <c r="Z16" s="204"/>
    </row>
    <row r="17" spans="1:26" ht="15.95" customHeight="1" thickTop="1" thickBot="1">
      <c r="A17" s="318" t="s">
        <v>67</v>
      </c>
      <c r="B17" s="319"/>
      <c r="C17" s="244"/>
      <c r="D17" s="244"/>
      <c r="E17" s="189">
        <v>10.25</v>
      </c>
      <c r="F17" s="205">
        <v>0</v>
      </c>
      <c r="G17" s="190">
        <f t="shared" si="0"/>
        <v>0</v>
      </c>
      <c r="H17" s="295"/>
      <c r="I17" s="200">
        <v>10</v>
      </c>
      <c r="J17" s="209"/>
      <c r="K17" s="201">
        <f>(IF(J17=0,0,IF(J17=1,trasferte!A17,IF(J17=2,2.5,IF(J17=3,2.5,IF(J17=4,2.5,IF(J17=5,2.5,IF(J17=6,2.5,IF(J17&lt;=12,4.08,IF(J17&lt;=21,5.65,IF(J17&lt;=27,6.84,IF(J17&lt;=33,8.03,IF(J17&lt;=39,9.22,IF(J17&lt;=45,10.41,IF(J17&lt;=51,11.6,IF(J17&lt;=57,12.79,IF(J17&lt;=63,13.98,IF(J17&lt;=69,15.17,IF(J17&lt;=75,16.36,IF(J17&lt;=81,17.55,IF(J17&lt;=87,18.74,IF(J17&lt;=93,19.93,IF(J17&lt;=99,21.12,IF(J17&lt;=105,22.31,IF(J17&lt;=111,23.5,IF(J17&lt;=117,24.69,IF(J17&lt;=123,25.88,IF(J17&lt;=129,27.07,IF(J17&lt;=135,28.26,IF(J17&lt;=141,29.45,IF(J17&lt;=147,30.64,IF(J17&lt;=153,31.83,IF(J17&lt;=159,33.02,IF(J17&lt;=165,34.21))))))))))))))))))))))))))))))))))</f>
        <v>0</v>
      </c>
      <c r="U17" s="204"/>
      <c r="V17" s="204"/>
      <c r="W17" s="204"/>
      <c r="X17" s="204"/>
      <c r="Y17" s="204"/>
      <c r="Z17" s="204"/>
    </row>
    <row r="18" spans="1:26" ht="15.95" customHeight="1" thickTop="1" thickBot="1">
      <c r="A18" s="320"/>
      <c r="B18" s="321"/>
      <c r="C18" s="244"/>
      <c r="D18" s="244"/>
      <c r="E18" s="191">
        <v>10.25</v>
      </c>
      <c r="F18" s="206">
        <v>0</v>
      </c>
      <c r="G18" s="192">
        <f t="shared" si="0"/>
        <v>0</v>
      </c>
      <c r="H18" s="295"/>
      <c r="I18" s="200">
        <v>11</v>
      </c>
      <c r="J18" s="209"/>
      <c r="K18" s="201">
        <f>(IF(J18=0,0,IF(J18=1,trasferte!A18,IF(J18=2,2.5,IF(J18=3,2.5,IF(J18=4,2.5,IF(J18=5,2.5,IF(J18=6,2.5,IF(J18&lt;=12,4.08,IF(J18&lt;=21,5.65,IF(J18&lt;=27,6.84,IF(J18&lt;=33,8.03,IF(J18&lt;=39,9.22,IF(J18&lt;=45,10.41,IF(J18&lt;=51,11.6,IF(J18&lt;=57,12.79,IF(J18&lt;=63,13.98,IF(J18&lt;=69,15.17,IF(J18&lt;=75,16.36,IF(J18&lt;=81,17.55,IF(J18&lt;=87,18.74,IF(J18&lt;=93,19.93,IF(J18&lt;=99,21.12,IF(J18&lt;=105,22.31,IF(J18&lt;=111,23.5,IF(J18&lt;=117,24.69,IF(J18&lt;=123,25.88,IF(J18&lt;=129,27.07,IF(J18&lt;=135,28.26,IF(J18&lt;=141,29.45,IF(J18&lt;=147,30.64,IF(J18&lt;=153,31.83,IF(J18&lt;=159,33.02,IF(J18&lt;=165,34.21))))))))))))))))))))))))))))))))))</f>
        <v>0</v>
      </c>
      <c r="U18" s="204"/>
      <c r="V18" s="204"/>
      <c r="W18" s="204"/>
      <c r="X18" s="204"/>
      <c r="Y18" s="204"/>
      <c r="Z18" s="204"/>
    </row>
    <row r="19" spans="1:26" ht="15.95" customHeight="1" thickTop="1" thickBot="1">
      <c r="A19" s="320"/>
      <c r="B19" s="321"/>
      <c r="C19" s="244"/>
      <c r="D19" s="244"/>
      <c r="E19" s="193">
        <v>6.5</v>
      </c>
      <c r="F19" s="207">
        <v>1</v>
      </c>
      <c r="G19" s="194">
        <f t="shared" si="0"/>
        <v>6.5</v>
      </c>
      <c r="H19" s="295"/>
      <c r="I19" s="200">
        <v>12</v>
      </c>
      <c r="J19" s="209"/>
      <c r="K19" s="201">
        <f>(IF(J19=0,0,IF(J19=1,trasferte!A19,IF(J19=2,2.5,IF(J19=3,2.5,IF(J19=4,2.5,IF(J19=5,2.5,IF(J19=6,2.5,IF(J19&lt;=12,4.08,IF(J19&lt;=21,5.65,IF(J19&lt;=27,6.84,IF(J19&lt;=33,8.03,IF(J19&lt;=39,9.22,IF(J19&lt;=45,10.41,IF(J19&lt;=51,11.6,IF(J19&lt;=57,12.79,IF(J19&lt;=63,13.98,IF(J19&lt;=69,15.17,IF(J19&lt;=75,16.36,IF(J19&lt;=81,17.55,IF(J19&lt;=87,18.74,IF(J19&lt;=93,19.93,IF(J19&lt;=99,21.12,IF(J19&lt;=105,22.31,IF(J19&lt;=111,23.5,IF(J19&lt;=117,24.69,IF(J19&lt;=123,25.88,IF(J19&lt;=129,27.07,IF(J19&lt;=135,28.26,IF(J19&lt;=141,29.45,IF(J19&lt;=147,30.64,IF(J19&lt;=153,31.83,IF(J19&lt;=159,33.02,IF(J19&lt;=165,34.21))))))))))))))))))))))))))))))))))</f>
        <v>0</v>
      </c>
      <c r="U19" s="204"/>
      <c r="V19" s="204"/>
      <c r="W19" s="204"/>
      <c r="X19" s="204"/>
      <c r="Y19" s="204"/>
      <c r="Z19" s="204"/>
    </row>
    <row r="20" spans="1:26" ht="16.5" customHeight="1" thickTop="1" thickBot="1">
      <c r="A20" s="273">
        <v>3</v>
      </c>
      <c r="B20" s="274"/>
      <c r="C20" s="244"/>
      <c r="D20" s="244"/>
      <c r="E20" s="195" t="s">
        <v>11</v>
      </c>
      <c r="F20" s="208">
        <f>SUM(F14:F19)</f>
        <v>4</v>
      </c>
      <c r="G20" s="196">
        <f>SUM(G14:G19)</f>
        <v>29.2</v>
      </c>
      <c r="H20" s="295"/>
      <c r="I20" s="200">
        <v>13</v>
      </c>
      <c r="J20" s="209"/>
      <c r="K20" s="201">
        <f>(IF(J20=0,0,IF(J20=1,trasferte!A20,IF(J20=2,2.5,IF(J20=3,2.5,IF(J20=4,2.5,IF(J20=5,2.5,IF(J20=6,2.5,IF(J20&lt;=12,4.08,IF(J20&lt;=21,5.65,IF(J20&lt;=27,6.84,IF(J20&lt;=33,8.03,IF(J20&lt;=39,9.22,IF(J20&lt;=45,10.41,IF(J20&lt;=51,11.6,IF(J20&lt;=57,12.79,IF(J20&lt;=63,13.98,IF(J20&lt;=69,15.17,IF(J20&lt;=75,16.36,IF(J20&lt;=81,17.55,IF(J20&lt;=87,18.74,IF(J20&lt;=93,19.93,IF(J20&lt;=99,21.12,IF(J20&lt;=105,22.31,IF(J20&lt;=111,23.5,IF(J20&lt;=117,24.69,IF(J20&lt;=123,25.88,IF(J20&lt;=129,27.07,IF(J20&lt;=135,28.26,IF(J20&lt;=141,29.45,IF(J20&lt;=147,30.64,IF(J20&lt;=153,31.83,IF(J20&lt;=159,33.02,IF(J20&lt;=165,34.21))))))))))))))))))))))))))))))))))</f>
        <v>0</v>
      </c>
      <c r="U20" s="204"/>
      <c r="V20" s="204"/>
      <c r="W20" s="204"/>
      <c r="X20" s="204"/>
      <c r="Y20" s="204"/>
      <c r="Z20" s="204"/>
    </row>
    <row r="21" spans="1:26" ht="15" customHeight="1" thickTop="1" thickBot="1">
      <c r="A21" s="275"/>
      <c r="B21" s="276"/>
      <c r="C21" s="244"/>
      <c r="D21" s="244"/>
      <c r="E21" s="295"/>
      <c r="F21" s="295"/>
      <c r="G21" s="295"/>
      <c r="H21" s="295"/>
      <c r="I21" s="200">
        <v>14</v>
      </c>
      <c r="J21" s="209"/>
      <c r="K21" s="201">
        <f>(IF(J21=0,0,IF(J21=1,trasferte!A21,IF(J21=2,2.5,IF(J21=3,2.5,IF(J21=4,2.5,IF(J21=5,2.5,IF(J21=6,2.5,IF(J21&lt;=12,4.08,IF(J21&lt;=21,5.65,IF(J21&lt;=27,6.84,IF(J21&lt;=33,8.03,IF(J21&lt;=39,9.22,IF(J21&lt;=45,10.41,IF(J21&lt;=51,11.6,IF(J21&lt;=57,12.79,IF(J21&lt;=63,13.98,IF(J21&lt;=69,15.17,IF(J21&lt;=75,16.36,IF(J21&lt;=81,17.55,IF(J21&lt;=87,18.74,IF(J21&lt;=93,19.93,IF(J21&lt;=99,21.12,IF(J21&lt;=105,22.31,IF(J21&lt;=111,23.5,IF(J21&lt;=117,24.69,IF(J21&lt;=123,25.88,IF(J21&lt;=129,27.07,IF(J21&lt;=135,28.26,IF(J21&lt;=141,29.45,IF(J21&lt;=147,30.64,IF(J21&lt;=153,31.83,IF(J21&lt;=159,33.02,IF(J21&lt;=165,34.21))))))))))))))))))))))))))))))))))</f>
        <v>0</v>
      </c>
      <c r="U21" s="204"/>
      <c r="V21" s="204"/>
      <c r="W21" s="204"/>
      <c r="X21" s="204"/>
      <c r="Y21" s="204"/>
      <c r="Z21" s="204"/>
    </row>
    <row r="22" spans="1:26" ht="15" customHeight="1" thickTop="1" thickBot="1">
      <c r="A22" s="143"/>
      <c r="B22" s="144"/>
      <c r="C22" s="280"/>
      <c r="D22" s="280"/>
      <c r="E22" s="295"/>
      <c r="F22" s="295"/>
      <c r="G22" s="295"/>
      <c r="H22" s="295"/>
      <c r="I22" s="200">
        <v>15</v>
      </c>
      <c r="J22" s="209"/>
      <c r="K22" s="201">
        <f>(IF(J22=0,0,IF(J22=1,trasferte!A22,IF(J22=2,2.5,IF(J22=3,2.5,IF(J22=4,2.5,IF(J22=5,2.5,IF(J22=6,2.5,IF(J22&lt;=12,4.08,IF(J22&lt;=21,5.65,IF(J22&lt;=27,6.84,IF(J22&lt;=33,8.03,IF(J22&lt;=39,9.22,IF(J22&lt;=45,10.41,IF(J22&lt;=51,11.6,IF(J22&lt;=57,12.79,IF(J22&lt;=63,13.98,IF(J22&lt;=69,15.17,IF(J22&lt;=75,16.36,IF(J22&lt;=81,17.55,IF(J22&lt;=87,18.74,IF(J22&lt;=93,19.93,IF(J22&lt;=99,21.12,IF(J22&lt;=105,22.31,IF(J22&lt;=111,23.5,IF(J22&lt;=117,24.69,IF(J22&lt;=123,25.88,IF(J22&lt;=129,27.07,IF(J22&lt;=135,28.26,IF(J22&lt;=141,29.45,IF(J22&lt;=147,30.64,IF(J22&lt;=153,31.83,IF(J22&lt;=159,33.02,IF(J22&lt;=165,34.21))))))))))))))))))))))))))))))))))</f>
        <v>0</v>
      </c>
      <c r="U22" s="204"/>
      <c r="V22" s="204"/>
      <c r="W22" s="204"/>
      <c r="X22" s="204"/>
      <c r="Y22" s="204"/>
      <c r="Z22" s="204"/>
    </row>
    <row r="23" spans="1:26" ht="15" customHeight="1" thickTop="1" thickBot="1">
      <c r="A23" s="253" t="s">
        <v>2</v>
      </c>
      <c r="B23" s="254"/>
      <c r="C23" s="254"/>
      <c r="D23" s="135" t="s">
        <v>7</v>
      </c>
      <c r="E23" s="136" t="s">
        <v>8</v>
      </c>
      <c r="F23" s="267" t="s">
        <v>13</v>
      </c>
      <c r="G23" s="268"/>
      <c r="H23" s="268"/>
      <c r="I23" s="200">
        <v>16</v>
      </c>
      <c r="J23" s="209"/>
      <c r="K23" s="201">
        <f>(IF(J23=0,0,IF(J23=1,trasferte!A23,IF(J23=2,2.5,IF(J23=3,2.5,IF(J23=4,2.5,IF(J23=5,2.5,IF(J23=6,2.5,IF(J23&lt;=12,4.08,IF(J23&lt;=21,5.65,IF(J23&lt;=27,6.84,IF(J23&lt;=33,8.03,IF(J23&lt;=39,9.22,IF(J23&lt;=45,10.41,IF(J23&lt;=51,11.6,IF(J23&lt;=57,12.79,IF(J23&lt;=63,13.98,IF(J23&lt;=69,15.17,IF(J23&lt;=75,16.36,IF(J23&lt;=81,17.55,IF(J23&lt;=87,18.74,IF(J23&lt;=93,19.93,IF(J23&lt;=99,21.12,IF(J23&lt;=105,22.31,IF(J23&lt;=111,23.5,IF(J23&lt;=117,24.69,IF(J23&lt;=123,25.88,IF(J23&lt;=129,27.07,IF(J23&lt;=135,28.26,IF(J23&lt;=141,29.45,IF(J23&lt;=147,30.64,IF(J23&lt;=153,31.83,IF(J23&lt;=159,33.02,IF(J23&lt;=165,34.21))))))))))))))))))))))))))))))))))</f>
        <v>0</v>
      </c>
      <c r="U23" s="204"/>
      <c r="V23" s="204"/>
      <c r="W23" s="204"/>
      <c r="X23" s="204"/>
      <c r="Y23" s="204"/>
      <c r="Z23" s="204"/>
    </row>
    <row r="24" spans="1:26" ht="15.75" customHeight="1" thickTop="1" thickBot="1">
      <c r="A24" s="308" t="s">
        <v>3</v>
      </c>
      <c r="B24" s="309"/>
      <c r="C24" s="147" t="s">
        <v>4</v>
      </c>
      <c r="D24" s="148">
        <v>2.58</v>
      </c>
      <c r="E24" s="149">
        <f>D24/100*150</f>
        <v>3.87</v>
      </c>
      <c r="F24" s="150" t="s">
        <v>66</v>
      </c>
      <c r="G24" s="269">
        <v>6.8</v>
      </c>
      <c r="H24" s="270"/>
      <c r="I24" s="200">
        <v>17</v>
      </c>
      <c r="J24" s="209"/>
      <c r="K24" s="201">
        <f>(IF(J24=0,0,IF(J24=1,trasferte!A24,IF(J24=2,2.5,IF(J24=3,2.5,IF(J24=4,2.5,IF(J24=5,2.5,IF(J24=6,2.5,IF(J24&lt;=12,4.08,IF(J24&lt;=21,5.65,IF(J24&lt;=27,6.84,IF(J24&lt;=33,8.03,IF(J24&lt;=39,9.22,IF(J24&lt;=45,10.41,IF(J24&lt;=51,11.6,IF(J24&lt;=57,12.79,IF(J24&lt;=63,13.98,IF(J24&lt;=69,15.17,IF(J24&lt;=75,16.36,IF(J24&lt;=81,17.55,IF(J24&lt;=87,18.74,IF(J24&lt;=93,19.93,IF(J24&lt;=99,21.12,IF(J24&lt;=105,22.31,IF(J24&lt;=111,23.5,IF(J24&lt;=117,24.69,IF(J24&lt;=123,25.88,IF(J24&lt;=129,27.07,IF(J24&lt;=135,28.26,IF(J24&lt;=141,29.45,IF(J24&lt;=147,30.64,IF(J24&lt;=153,31.83,IF(J24&lt;=159,33.02,IF(J24&lt;=165,34.21))))))))))))))))))))))))))))))))))</f>
        <v>0</v>
      </c>
      <c r="U24" s="204"/>
      <c r="V24" s="204"/>
      <c r="W24" s="204"/>
      <c r="X24" s="204"/>
      <c r="Y24" s="204"/>
      <c r="Z24" s="204"/>
    </row>
    <row r="25" spans="1:26" ht="15" customHeight="1" thickTop="1" thickBot="1">
      <c r="A25" s="308"/>
      <c r="B25" s="309"/>
      <c r="C25" s="147" t="s">
        <v>5</v>
      </c>
      <c r="D25" s="148">
        <v>7.75</v>
      </c>
      <c r="E25" s="149">
        <f t="shared" ref="E25:E26" si="1">D25/100*150</f>
        <v>11.625</v>
      </c>
      <c r="F25" s="150" t="s">
        <v>44</v>
      </c>
      <c r="G25" s="269">
        <v>7.95</v>
      </c>
      <c r="H25" s="270"/>
      <c r="I25" s="200">
        <v>18</v>
      </c>
      <c r="J25" s="209"/>
      <c r="K25" s="201">
        <f>(IF(J25=0,0,IF(J25=1,trasferte!A25,IF(J25=2,2.5,IF(J25=3,2.5,IF(J25=4,2.5,IF(J25=5,2.5,IF(J25=6,2.5,IF(J25&lt;=12,4.08,IF(J25&lt;=21,5.65,IF(J25&lt;=27,6.84,IF(J25&lt;=33,8.03,IF(J25&lt;=39,9.22,IF(J25&lt;=45,10.41,IF(J25&lt;=51,11.6,IF(J25&lt;=57,12.79,IF(J25&lt;=63,13.98,IF(J25&lt;=69,15.17,IF(J25&lt;=75,16.36,IF(J25&lt;=81,17.55,IF(J25&lt;=87,18.74,IF(J25&lt;=93,19.93,IF(J25&lt;=99,21.12,IF(J25&lt;=105,22.31,IF(J25&lt;=111,23.5,IF(J25&lt;=117,24.69,IF(J25&lt;=123,25.88,IF(J25&lt;=129,27.07,IF(J25&lt;=135,28.26,IF(J25&lt;=141,29.45,IF(J25&lt;=147,30.64,IF(J25&lt;=153,31.83,IF(J25&lt;=159,33.02,IF(J25&lt;=165,34.21))))))))))))))))))))))))))))))))))</f>
        <v>0</v>
      </c>
      <c r="U25" s="204"/>
      <c r="V25" s="204"/>
      <c r="W25" s="204"/>
      <c r="X25" s="204"/>
      <c r="Y25" s="204"/>
      <c r="Z25" s="204"/>
    </row>
    <row r="26" spans="1:26" ht="18.75" customHeight="1" thickTop="1" thickBot="1">
      <c r="A26" s="310"/>
      <c r="B26" s="311"/>
      <c r="C26" s="151" t="s">
        <v>6</v>
      </c>
      <c r="D26" s="152">
        <v>12.39</v>
      </c>
      <c r="E26" s="153">
        <f t="shared" si="1"/>
        <v>18.585000000000001</v>
      </c>
      <c r="F26" s="150" t="s">
        <v>45</v>
      </c>
      <c r="G26" s="269">
        <f>G25</f>
        <v>7.95</v>
      </c>
      <c r="H26" s="270"/>
      <c r="I26" s="200">
        <v>19</v>
      </c>
      <c r="J26" s="209"/>
      <c r="K26" s="201">
        <f>(IF(J26=0,0,IF(J26=1,trasferte!A26,IF(J26=2,2.5,IF(J26=3,2.5,IF(J26=4,2.5,IF(J26=5,2.5,IF(J26=6,2.5,IF(J26&lt;=12,4.08,IF(J26&lt;=21,5.65,IF(J26&lt;=27,6.84,IF(J26&lt;=33,8.03,IF(J26&lt;=39,9.22,IF(J26&lt;=45,10.41,IF(J26&lt;=51,11.6,IF(J26&lt;=57,12.79,IF(J26&lt;=63,13.98,IF(J26&lt;=69,15.17,IF(J26&lt;=75,16.36,IF(J26&lt;=81,17.55,IF(J26&lt;=87,18.74,IF(J26&lt;=93,19.93,IF(J26&lt;=99,21.12,IF(J26&lt;=105,22.31,IF(J26&lt;=111,23.5,IF(J26&lt;=117,24.69,IF(J26&lt;=123,25.88,IF(J26&lt;=129,27.07,IF(J26&lt;=135,28.26,IF(J26&lt;=141,29.45,IF(J26&lt;=147,30.64,IF(J26&lt;=153,31.83,IF(J26&lt;=159,33.02,IF(J26&lt;=165,34.21))))))))))))))))))))))))))))))))))</f>
        <v>0</v>
      </c>
    </row>
    <row r="27" spans="1:26" ht="15" customHeight="1" thickTop="1" thickBot="1">
      <c r="A27" s="277" t="s">
        <v>68</v>
      </c>
      <c r="B27" s="278"/>
      <c r="C27" s="279"/>
      <c r="D27" s="137" t="s">
        <v>7</v>
      </c>
      <c r="E27" s="138" t="s">
        <v>8</v>
      </c>
      <c r="F27" s="150" t="s">
        <v>46</v>
      </c>
      <c r="G27" s="269">
        <f>E16</f>
        <v>8.9499999999999993</v>
      </c>
      <c r="H27" s="270"/>
      <c r="I27" s="200">
        <v>20</v>
      </c>
      <c r="J27" s="209"/>
      <c r="K27" s="201">
        <f>(IF(J27=0,0,IF(J27=1,trasferte!A27,IF(J27=2,2.5,IF(J27=3,2.5,IF(J27=4,2.5,IF(J27=5,2.5,IF(J27=6,2.5,IF(J27&lt;=12,4.08,IF(J27&lt;=21,5.65,IF(J27&lt;=27,6.84,IF(J27&lt;=33,8.03,IF(J27&lt;=39,9.22,IF(J27&lt;=45,10.41,IF(J27&lt;=51,11.6,IF(J27&lt;=57,12.79,IF(J27&lt;=63,13.98,IF(J27&lt;=69,15.17,IF(J27&lt;=75,16.36,IF(J27&lt;=81,17.55,IF(J27&lt;=87,18.74,IF(J27&lt;=93,19.93,IF(J27&lt;=99,21.12,IF(J27&lt;=105,22.31,IF(J27&lt;=111,23.5,IF(J27&lt;=117,24.69,IF(J27&lt;=123,25.88,IF(J27&lt;=129,27.07,IF(J27&lt;=135,28.26,IF(J27&lt;=141,29.45,IF(J27&lt;=147,30.64,IF(J27&lt;=153,31.83,IF(J27&lt;=159,33.02,IF(J27&lt;=165,34.21))))))))))))))))))))))))))))))))))</f>
        <v>0</v>
      </c>
    </row>
    <row r="28" spans="1:26" ht="15" customHeight="1" thickTop="1" thickBot="1">
      <c r="A28" s="154" t="s">
        <v>98</v>
      </c>
      <c r="B28" s="155"/>
      <c r="C28" s="156">
        <v>1</v>
      </c>
      <c r="D28" s="148">
        <v>2.58</v>
      </c>
      <c r="E28" s="149">
        <f>D28/100*150</f>
        <v>3.87</v>
      </c>
      <c r="F28" s="150" t="s">
        <v>47</v>
      </c>
      <c r="G28" s="269">
        <f>G27</f>
        <v>8.9499999999999993</v>
      </c>
      <c r="H28" s="270"/>
      <c r="I28" s="226"/>
      <c r="J28" s="227"/>
      <c r="K28" s="228"/>
    </row>
    <row r="29" spans="1:26" ht="17.25" thickTop="1" thickBot="1">
      <c r="A29" s="154" t="s">
        <v>99</v>
      </c>
      <c r="B29" s="155"/>
      <c r="C29" s="156">
        <v>2</v>
      </c>
      <c r="D29" s="148">
        <v>3.62</v>
      </c>
      <c r="E29" s="149">
        <f t="shared" ref="E29:E30" si="2">D29/100*150</f>
        <v>5.4300000000000006</v>
      </c>
      <c r="F29" s="157" t="s">
        <v>121</v>
      </c>
      <c r="G29" s="271">
        <f>E18</f>
        <v>10.25</v>
      </c>
      <c r="H29" s="272"/>
      <c r="I29" s="281" t="s">
        <v>11</v>
      </c>
      <c r="J29" s="282"/>
      <c r="K29" s="202">
        <f>SUM(K8:K28)</f>
        <v>43.64</v>
      </c>
    </row>
    <row r="30" spans="1:26" ht="16.5" thickBot="1">
      <c r="A30" s="251" t="s">
        <v>100</v>
      </c>
      <c r="B30" s="252"/>
      <c r="C30" s="158">
        <v>3</v>
      </c>
      <c r="D30" s="159">
        <v>6.71</v>
      </c>
      <c r="E30" s="160">
        <f t="shared" si="2"/>
        <v>10.065</v>
      </c>
      <c r="F30" s="292"/>
      <c r="G30" s="293"/>
      <c r="H30" s="294"/>
      <c r="I30" s="283" t="s">
        <v>35</v>
      </c>
      <c r="J30" s="284"/>
      <c r="K30" s="285"/>
    </row>
    <row r="31" spans="1:26" ht="5.0999999999999996" customHeight="1">
      <c r="A31" s="132"/>
      <c r="B31" s="133"/>
      <c r="C31" s="133"/>
      <c r="D31" s="133"/>
      <c r="E31" s="133"/>
      <c r="F31" s="133"/>
      <c r="G31" s="133"/>
      <c r="H31" s="133"/>
      <c r="I31" s="133"/>
      <c r="J31" s="133"/>
      <c r="K31" s="134"/>
    </row>
    <row r="32" spans="1:26">
      <c r="A32" s="296" t="s">
        <v>94</v>
      </c>
      <c r="B32" s="297"/>
      <c r="C32" s="297"/>
      <c r="D32" s="297"/>
      <c r="E32" s="297"/>
      <c r="F32" s="297"/>
      <c r="G32" s="297"/>
      <c r="H32" s="297"/>
      <c r="I32" s="297"/>
      <c r="J32" s="297"/>
      <c r="K32" s="298"/>
    </row>
    <row r="33" spans="1:57" ht="8.25" customHeight="1">
      <c r="A33" s="299"/>
      <c r="B33" s="300"/>
      <c r="C33" s="300"/>
      <c r="D33" s="300"/>
      <c r="E33" s="300"/>
      <c r="F33" s="300"/>
      <c r="G33" s="300"/>
      <c r="H33" s="300"/>
      <c r="I33" s="300"/>
      <c r="J33" s="300"/>
      <c r="K33" s="301"/>
    </row>
    <row r="34" spans="1:57" ht="17.25" customHeight="1">
      <c r="A34" s="302" t="s">
        <v>122</v>
      </c>
      <c r="B34" s="303"/>
      <c r="C34" s="303"/>
      <c r="D34" s="303"/>
      <c r="E34" s="303"/>
      <c r="F34" s="303"/>
      <c r="G34" s="303"/>
      <c r="H34" s="303"/>
      <c r="I34" s="303"/>
      <c r="J34" s="303"/>
      <c r="K34" s="304"/>
    </row>
    <row r="35" spans="1:57" ht="5.0999999999999996" customHeight="1">
      <c r="A35" s="132"/>
      <c r="B35" s="133"/>
      <c r="C35" s="133"/>
      <c r="D35" s="133"/>
      <c r="E35" s="133"/>
      <c r="F35" s="133"/>
      <c r="G35" s="133"/>
      <c r="H35" s="133"/>
      <c r="I35" s="133"/>
      <c r="J35" s="133"/>
      <c r="K35" s="134"/>
    </row>
    <row r="36" spans="1:57" s="139" customFormat="1" ht="18.75">
      <c r="A36" s="289" t="s">
        <v>82</v>
      </c>
      <c r="B36" s="290"/>
      <c r="C36" s="290"/>
      <c r="D36" s="290"/>
      <c r="E36" s="290"/>
      <c r="F36" s="290"/>
      <c r="G36" s="290"/>
      <c r="H36" s="290"/>
      <c r="I36" s="290"/>
      <c r="J36" s="290"/>
      <c r="K36" s="291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</row>
    <row r="37" spans="1:57" ht="5.0999999999999996" customHeight="1">
      <c r="A37" s="305"/>
      <c r="B37" s="306"/>
      <c r="C37" s="306"/>
      <c r="D37" s="306"/>
      <c r="E37" s="306"/>
      <c r="F37" s="306"/>
      <c r="G37" s="306"/>
      <c r="H37" s="306"/>
      <c r="I37" s="306"/>
      <c r="J37" s="306"/>
      <c r="K37" s="307"/>
    </row>
    <row r="38" spans="1:57" ht="18.75">
      <c r="A38" s="289" t="s">
        <v>83</v>
      </c>
      <c r="B38" s="290"/>
      <c r="C38" s="290"/>
      <c r="D38" s="290"/>
      <c r="E38" s="290"/>
      <c r="F38" s="290"/>
      <c r="G38" s="290"/>
      <c r="H38" s="290"/>
      <c r="I38" s="290"/>
      <c r="J38" s="290"/>
      <c r="K38" s="291"/>
    </row>
    <row r="39" spans="1:57" ht="5.0999999999999996" customHeight="1">
      <c r="A39" s="305"/>
      <c r="B39" s="306"/>
      <c r="C39" s="306"/>
      <c r="D39" s="306"/>
      <c r="E39" s="306"/>
      <c r="F39" s="306"/>
      <c r="G39" s="306"/>
      <c r="H39" s="306"/>
      <c r="I39" s="306"/>
      <c r="J39" s="306"/>
      <c r="K39" s="307"/>
    </row>
    <row r="40" spans="1:57" ht="18.75">
      <c r="A40" s="289" t="s">
        <v>84</v>
      </c>
      <c r="B40" s="290"/>
      <c r="C40" s="290"/>
      <c r="D40" s="290"/>
      <c r="E40" s="290"/>
      <c r="F40" s="290"/>
      <c r="G40" s="290"/>
      <c r="H40" s="290"/>
      <c r="I40" s="290"/>
      <c r="J40" s="290"/>
      <c r="K40" s="291"/>
    </row>
    <row r="41" spans="1:57" ht="5.0999999999999996" customHeight="1">
      <c r="A41" s="305"/>
      <c r="B41" s="306"/>
      <c r="C41" s="306"/>
      <c r="D41" s="306"/>
      <c r="E41" s="306"/>
      <c r="F41" s="306"/>
      <c r="G41" s="306"/>
      <c r="H41" s="306"/>
      <c r="I41" s="306"/>
      <c r="J41" s="306"/>
      <c r="K41" s="307"/>
    </row>
    <row r="42" spans="1:57" ht="18.75">
      <c r="A42" s="289" t="s">
        <v>85</v>
      </c>
      <c r="B42" s="290"/>
      <c r="C42" s="290"/>
      <c r="D42" s="290"/>
      <c r="E42" s="290"/>
      <c r="F42" s="290"/>
      <c r="G42" s="290"/>
      <c r="H42" s="290"/>
      <c r="I42" s="290"/>
      <c r="J42" s="290"/>
      <c r="K42" s="291"/>
    </row>
    <row r="43" spans="1:57" ht="5.0999999999999996" customHeight="1">
      <c r="A43" s="305"/>
      <c r="B43" s="306"/>
      <c r="C43" s="306"/>
      <c r="D43" s="306"/>
      <c r="E43" s="306"/>
      <c r="F43" s="306"/>
      <c r="G43" s="306"/>
      <c r="H43" s="306"/>
      <c r="I43" s="306"/>
      <c r="J43" s="306"/>
      <c r="K43" s="307"/>
    </row>
    <row r="44" spans="1:57" ht="18.75">
      <c r="A44" s="289" t="s">
        <v>87</v>
      </c>
      <c r="B44" s="290"/>
      <c r="C44" s="290"/>
      <c r="D44" s="290"/>
      <c r="E44" s="290"/>
      <c r="F44" s="290"/>
      <c r="G44" s="290"/>
      <c r="H44" s="290"/>
      <c r="I44" s="290"/>
      <c r="J44" s="290"/>
      <c r="K44" s="291"/>
    </row>
    <row r="45" spans="1:57" ht="5.0999999999999996" customHeight="1">
      <c r="A45" s="305"/>
      <c r="B45" s="306"/>
      <c r="C45" s="306"/>
      <c r="D45" s="306"/>
      <c r="E45" s="306"/>
      <c r="F45" s="306"/>
      <c r="G45" s="306"/>
      <c r="H45" s="306"/>
      <c r="I45" s="306"/>
      <c r="J45" s="306"/>
      <c r="K45" s="307"/>
    </row>
    <row r="46" spans="1:57" ht="18.75">
      <c r="A46" s="289" t="s">
        <v>86</v>
      </c>
      <c r="B46" s="290"/>
      <c r="C46" s="290"/>
      <c r="D46" s="290"/>
      <c r="E46" s="290"/>
      <c r="F46" s="290"/>
      <c r="G46" s="290"/>
      <c r="H46" s="290"/>
      <c r="I46" s="290"/>
      <c r="J46" s="290"/>
      <c r="K46" s="291"/>
    </row>
    <row r="47" spans="1:57" ht="5.0999999999999996" customHeight="1" thickBot="1">
      <c r="A47" s="140"/>
      <c r="B47" s="141"/>
      <c r="C47" s="141"/>
      <c r="D47" s="141"/>
      <c r="E47" s="141"/>
      <c r="F47" s="141"/>
      <c r="G47" s="141"/>
      <c r="H47" s="141"/>
      <c r="I47" s="141"/>
      <c r="J47" s="141"/>
      <c r="K47" s="142"/>
    </row>
    <row r="48" spans="1:57" ht="19.5" thickBot="1">
      <c r="A48" s="322" t="s">
        <v>88</v>
      </c>
      <c r="B48" s="323"/>
      <c r="C48" s="323"/>
      <c r="D48" s="323"/>
      <c r="E48" s="323"/>
      <c r="F48" s="323"/>
      <c r="G48" s="323"/>
      <c r="H48" s="323"/>
      <c r="I48" s="323"/>
      <c r="J48" s="323"/>
      <c r="K48" s="324"/>
    </row>
    <row r="49" spans="1:11">
      <c r="A49" s="161"/>
      <c r="B49" s="162"/>
      <c r="C49" s="162"/>
      <c r="D49" s="162"/>
      <c r="E49" s="162"/>
      <c r="F49" s="162"/>
      <c r="G49" s="162"/>
      <c r="H49" s="162"/>
      <c r="I49" s="162"/>
      <c r="J49" s="162"/>
      <c r="K49" s="163"/>
    </row>
    <row r="50" spans="1:11">
      <c r="A50" s="161"/>
      <c r="B50" s="162"/>
      <c r="C50" s="162"/>
      <c r="D50" s="164"/>
      <c r="E50" s="164"/>
      <c r="F50" s="164"/>
      <c r="G50" s="162"/>
      <c r="H50" s="162"/>
      <c r="I50" s="162"/>
      <c r="J50" s="162"/>
      <c r="K50" s="163"/>
    </row>
    <row r="51" spans="1:11">
      <c r="A51" s="161"/>
      <c r="B51" s="162"/>
      <c r="C51" s="162"/>
      <c r="D51" s="164"/>
      <c r="E51" s="164"/>
      <c r="F51" s="164"/>
      <c r="G51" s="162"/>
      <c r="H51" s="162"/>
      <c r="I51" s="162"/>
      <c r="J51" s="162"/>
      <c r="K51" s="163"/>
    </row>
    <row r="52" spans="1:11" ht="6.75" customHeight="1" thickBot="1">
      <c r="A52" s="165"/>
      <c r="B52" s="166"/>
      <c r="C52" s="166"/>
      <c r="D52" s="167"/>
      <c r="E52" s="167"/>
      <c r="F52" s="167"/>
      <c r="G52" s="166"/>
      <c r="H52" s="166"/>
      <c r="I52" s="166"/>
      <c r="J52" s="166"/>
      <c r="K52" s="168"/>
    </row>
    <row r="53" spans="1:11">
      <c r="A53" s="169"/>
      <c r="B53" s="169"/>
      <c r="C53" s="169"/>
      <c r="D53" s="169"/>
      <c r="E53" s="169"/>
      <c r="F53" s="169"/>
      <c r="G53" s="169"/>
      <c r="H53" s="169"/>
      <c r="I53" s="169"/>
      <c r="J53" s="169"/>
      <c r="K53" s="169"/>
    </row>
    <row r="54" spans="1:11">
      <c r="A54" s="169"/>
      <c r="B54" s="169"/>
      <c r="C54" s="169"/>
      <c r="D54" s="169"/>
      <c r="E54" s="169"/>
      <c r="F54" s="169"/>
      <c r="G54" s="169"/>
      <c r="H54" s="169"/>
      <c r="I54" s="169"/>
      <c r="J54" s="169"/>
      <c r="K54" s="169"/>
    </row>
    <row r="55" spans="1:11">
      <c r="A55" s="169"/>
      <c r="B55" s="169"/>
      <c r="C55" s="169"/>
      <c r="D55" s="169"/>
      <c r="E55" s="169"/>
      <c r="F55" s="169"/>
      <c r="G55" s="169"/>
      <c r="H55" s="169"/>
      <c r="I55" s="169"/>
      <c r="J55" s="169"/>
      <c r="K55" s="169"/>
    </row>
    <row r="56" spans="1:11">
      <c r="A56" s="169"/>
      <c r="B56" s="169"/>
      <c r="C56" s="169"/>
      <c r="D56" s="169"/>
      <c r="E56" s="169"/>
      <c r="F56" s="169"/>
      <c r="G56" s="169"/>
      <c r="H56" s="169"/>
      <c r="I56" s="169"/>
      <c r="J56" s="169"/>
      <c r="K56" s="169"/>
    </row>
    <row r="57" spans="1:11">
      <c r="A57" s="169"/>
      <c r="B57" s="169"/>
      <c r="C57" s="169"/>
      <c r="D57" s="169"/>
      <c r="E57" s="169"/>
      <c r="F57" s="169"/>
      <c r="G57" s="169"/>
      <c r="H57" s="169"/>
      <c r="I57" s="169"/>
      <c r="J57" s="169"/>
      <c r="K57" s="169"/>
    </row>
    <row r="58" spans="1:11">
      <c r="A58" s="169"/>
      <c r="B58" s="169"/>
      <c r="C58" s="169"/>
      <c r="D58" s="169"/>
      <c r="E58" s="169"/>
      <c r="F58" s="169"/>
      <c r="G58" s="169"/>
      <c r="H58" s="169"/>
      <c r="I58" s="169"/>
      <c r="J58" s="169"/>
      <c r="K58" s="169"/>
    </row>
    <row r="59" spans="1:11">
      <c r="A59" s="169"/>
      <c r="B59" s="169"/>
      <c r="C59" s="169"/>
      <c r="D59" s="169"/>
      <c r="E59" s="169"/>
      <c r="F59" s="169"/>
      <c r="G59" s="169"/>
      <c r="H59" s="169"/>
      <c r="I59" s="169"/>
      <c r="J59" s="169"/>
      <c r="K59" s="169"/>
    </row>
    <row r="60" spans="1:11">
      <c r="A60" s="169"/>
      <c r="B60" s="169"/>
      <c r="C60" s="169"/>
      <c r="D60" s="169"/>
      <c r="E60" s="169"/>
      <c r="F60" s="169"/>
      <c r="G60" s="169"/>
      <c r="H60" s="169"/>
      <c r="I60" s="169"/>
      <c r="J60" s="169"/>
      <c r="K60" s="169"/>
    </row>
    <row r="61" spans="1:11">
      <c r="A61" s="169"/>
      <c r="B61" s="169"/>
      <c r="C61" s="169"/>
      <c r="D61" s="169"/>
      <c r="E61" s="169"/>
      <c r="F61" s="169"/>
      <c r="G61" s="169"/>
      <c r="H61" s="169"/>
      <c r="I61" s="169"/>
      <c r="J61" s="169"/>
      <c r="K61" s="169"/>
    </row>
    <row r="62" spans="1:11">
      <c r="A62" s="169"/>
      <c r="B62" s="169"/>
      <c r="C62" s="169"/>
      <c r="D62" s="169"/>
      <c r="E62" s="169"/>
      <c r="F62" s="169"/>
      <c r="G62" s="169"/>
      <c r="H62" s="169"/>
      <c r="I62" s="169"/>
      <c r="J62" s="169"/>
      <c r="K62" s="169"/>
    </row>
    <row r="63" spans="1:11">
      <c r="A63" s="169"/>
      <c r="B63" s="169"/>
      <c r="C63" s="169"/>
      <c r="D63" s="169"/>
      <c r="E63" s="169"/>
      <c r="F63" s="169"/>
      <c r="G63" s="169"/>
      <c r="H63" s="169"/>
      <c r="I63" s="169"/>
      <c r="J63" s="169"/>
      <c r="K63" s="169"/>
    </row>
    <row r="64" spans="1:11">
      <c r="A64" s="169"/>
      <c r="B64" s="169"/>
      <c r="C64" s="169"/>
      <c r="D64" s="169"/>
      <c r="E64" s="169"/>
      <c r="F64" s="169"/>
      <c r="G64" s="169"/>
      <c r="H64" s="169"/>
      <c r="I64" s="169"/>
      <c r="J64" s="169"/>
      <c r="K64" s="169"/>
    </row>
    <row r="65" spans="1:11">
      <c r="A65" s="169"/>
      <c r="B65" s="169"/>
      <c r="C65" s="169"/>
      <c r="D65" s="169"/>
      <c r="E65" s="169"/>
      <c r="F65" s="169"/>
      <c r="G65" s="169"/>
      <c r="H65" s="169"/>
      <c r="I65" s="169"/>
      <c r="J65" s="169"/>
      <c r="K65" s="169"/>
    </row>
    <row r="66" spans="1:11">
      <c r="A66" s="169"/>
      <c r="B66" s="169"/>
      <c r="C66" s="169"/>
      <c r="D66" s="169"/>
      <c r="E66" s="169"/>
      <c r="F66" s="169"/>
      <c r="G66" s="169"/>
      <c r="H66" s="169"/>
      <c r="I66" s="169"/>
      <c r="J66" s="169"/>
      <c r="K66" s="169"/>
    </row>
    <row r="67" spans="1:11">
      <c r="A67" s="169"/>
      <c r="B67" s="169"/>
      <c r="C67" s="169"/>
      <c r="D67" s="169"/>
      <c r="E67" s="169"/>
      <c r="F67" s="169"/>
      <c r="G67" s="169"/>
      <c r="H67" s="169"/>
      <c r="I67" s="169"/>
      <c r="J67" s="169"/>
      <c r="K67" s="169"/>
    </row>
    <row r="68" spans="1:11">
      <c r="A68" s="169"/>
      <c r="B68" s="169"/>
      <c r="C68" s="169"/>
      <c r="D68" s="169"/>
      <c r="E68" s="169"/>
      <c r="F68" s="169"/>
      <c r="G68" s="169"/>
      <c r="H68" s="169"/>
      <c r="I68" s="169"/>
      <c r="J68" s="169"/>
      <c r="K68" s="169"/>
    </row>
    <row r="69" spans="1:11">
      <c r="A69" s="169"/>
      <c r="B69" s="169"/>
      <c r="C69" s="169"/>
      <c r="D69" s="169"/>
      <c r="E69" s="169"/>
      <c r="F69" s="169"/>
      <c r="G69" s="169"/>
      <c r="H69" s="169"/>
      <c r="I69" s="169"/>
      <c r="J69" s="169"/>
      <c r="K69" s="169"/>
    </row>
    <row r="70" spans="1:11">
      <c r="A70" s="169"/>
      <c r="B70" s="169"/>
      <c r="C70" s="169"/>
      <c r="D70" s="169"/>
      <c r="E70" s="169"/>
      <c r="F70" s="169"/>
      <c r="G70" s="169"/>
      <c r="H70" s="169"/>
      <c r="I70" s="169"/>
      <c r="J70" s="169"/>
      <c r="K70" s="169"/>
    </row>
    <row r="71" spans="1:11">
      <c r="A71" s="169"/>
      <c r="B71" s="169"/>
      <c r="C71" s="169"/>
      <c r="D71" s="169"/>
      <c r="E71" s="169"/>
      <c r="F71" s="169"/>
      <c r="G71" s="169"/>
      <c r="H71" s="169"/>
      <c r="I71" s="169"/>
      <c r="J71" s="169"/>
      <c r="K71" s="169"/>
    </row>
    <row r="72" spans="1:11">
      <c r="A72" s="169"/>
      <c r="B72" s="169"/>
      <c r="C72" s="169"/>
      <c r="D72" s="169"/>
      <c r="E72" s="169"/>
      <c r="F72" s="169"/>
      <c r="G72" s="169"/>
      <c r="H72" s="169"/>
      <c r="I72" s="169"/>
      <c r="J72" s="169"/>
      <c r="K72" s="169"/>
    </row>
    <row r="73" spans="1:11">
      <c r="A73" s="169"/>
      <c r="B73" s="169"/>
      <c r="C73" s="169"/>
      <c r="D73" s="169"/>
      <c r="E73" s="169"/>
      <c r="F73" s="169"/>
      <c r="G73" s="169"/>
      <c r="H73" s="169"/>
      <c r="I73" s="169"/>
      <c r="J73" s="169"/>
      <c r="K73" s="169"/>
    </row>
    <row r="74" spans="1:11">
      <c r="A74" s="169"/>
      <c r="B74" s="169"/>
      <c r="C74" s="169"/>
      <c r="D74" s="169"/>
      <c r="E74" s="169"/>
      <c r="F74" s="169"/>
      <c r="G74" s="169"/>
      <c r="H74" s="169"/>
      <c r="I74" s="169"/>
      <c r="J74" s="169"/>
      <c r="K74" s="169"/>
    </row>
    <row r="75" spans="1:11">
      <c r="A75" s="169"/>
      <c r="B75" s="169"/>
      <c r="C75" s="169"/>
      <c r="D75" s="169"/>
      <c r="E75" s="169"/>
      <c r="F75" s="169"/>
      <c r="G75" s="169"/>
      <c r="H75" s="169"/>
      <c r="I75" s="169"/>
      <c r="J75" s="169"/>
      <c r="K75" s="169"/>
    </row>
  </sheetData>
  <sheetProtection sheet="1" objects="1" scenarios="1" selectLockedCells="1"/>
  <mergeCells count="65">
    <mergeCell ref="J5:K5"/>
    <mergeCell ref="A4:B5"/>
    <mergeCell ref="C13:C22"/>
    <mergeCell ref="A13:B13"/>
    <mergeCell ref="A9:C9"/>
    <mergeCell ref="A10:B12"/>
    <mergeCell ref="A8:B8"/>
    <mergeCell ref="C8:F8"/>
    <mergeCell ref="E9:F9"/>
    <mergeCell ref="A48:K48"/>
    <mergeCell ref="A39:K39"/>
    <mergeCell ref="A40:K40"/>
    <mergeCell ref="A41:K41"/>
    <mergeCell ref="A42:K42"/>
    <mergeCell ref="A43:K43"/>
    <mergeCell ref="A44:K44"/>
    <mergeCell ref="A45:K45"/>
    <mergeCell ref="D9:D22"/>
    <mergeCell ref="I29:J29"/>
    <mergeCell ref="I30:K30"/>
    <mergeCell ref="C10:C12"/>
    <mergeCell ref="A46:K46"/>
    <mergeCell ref="F30:H30"/>
    <mergeCell ref="E21:H22"/>
    <mergeCell ref="H10:H20"/>
    <mergeCell ref="A32:K33"/>
    <mergeCell ref="A34:K34"/>
    <mergeCell ref="A36:K36"/>
    <mergeCell ref="A37:K37"/>
    <mergeCell ref="A38:K38"/>
    <mergeCell ref="A24:B26"/>
    <mergeCell ref="A14:B16"/>
    <mergeCell ref="A17:B19"/>
    <mergeCell ref="J4:K4"/>
    <mergeCell ref="A30:B30"/>
    <mergeCell ref="A23:C23"/>
    <mergeCell ref="E10:G11"/>
    <mergeCell ref="E12:E13"/>
    <mergeCell ref="F12:F13"/>
    <mergeCell ref="G12:G13"/>
    <mergeCell ref="F23:H23"/>
    <mergeCell ref="G28:H28"/>
    <mergeCell ref="G29:H29"/>
    <mergeCell ref="A20:B21"/>
    <mergeCell ref="G26:H26"/>
    <mergeCell ref="G27:H27"/>
    <mergeCell ref="A27:C27"/>
    <mergeCell ref="G24:H24"/>
    <mergeCell ref="G25:H25"/>
    <mergeCell ref="I28:K28"/>
    <mergeCell ref="U1:V3"/>
    <mergeCell ref="A1:K1"/>
    <mergeCell ref="A2:K2"/>
    <mergeCell ref="C6:F6"/>
    <mergeCell ref="A6:B6"/>
    <mergeCell ref="I6:K6"/>
    <mergeCell ref="G6:H9"/>
    <mergeCell ref="A7:F7"/>
    <mergeCell ref="A3:K3"/>
    <mergeCell ref="C4:D4"/>
    <mergeCell ref="C5:D5"/>
    <mergeCell ref="E4:F4"/>
    <mergeCell ref="E5:F5"/>
    <mergeCell ref="G4:I4"/>
    <mergeCell ref="G5:I5"/>
  </mergeCells>
  <hyperlinks>
    <hyperlink ref="A36:K36" location="NOTIFICA!A1" display="1. MODELLO A - NOTIFICAZIONE NON URGENTE"/>
    <hyperlink ref="A38:K38" location="'NOTIF URGENTE'!A1" display="2. MODELLO A - NOTIFICAZIONE URGENTE"/>
    <hyperlink ref="A40:K40" location="ESECUZIONE!A1" display="3. MODELLO C - ESECUZIONE NON URGENTE"/>
    <hyperlink ref="A42:K42" location="'ESEC URGENTE'!A1" display="4. MODELLO C - ESECUZIONE URGENTE"/>
    <hyperlink ref="A44:K44" location="A_TER!A1" display="5. MODELLO A/TER - NOTIFICAZIONE NON URGETE - ATTO ESENTE"/>
    <hyperlink ref="A46:K46" location="C_TER!A1" display="6. MODELLO C/TER - ESECUZIONE NON URGENTE"/>
  </hyperlinks>
  <pageMargins left="0.31496062992125984" right="0.39370078740157483" top="0.43307086614173229" bottom="0.39370078740157483" header="1.1023622047244095" footer="0.31496062992125984"/>
  <pageSetup paperSize="9" orientation="portrait" r:id="rId1"/>
  <headerFooter>
    <oddHeader xml:space="preserve">&amp;C&amp;10Arcangelo D'Aurora - AUGE&amp;12
</oddHeader>
    <oddFooter>&amp;LArcangelo D'Aurora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9"/>
  <sheetViews>
    <sheetView workbookViewId="0">
      <selection activeCell="K16" sqref="K16:L16"/>
    </sheetView>
  </sheetViews>
  <sheetFormatPr defaultRowHeight="15"/>
  <cols>
    <col min="1" max="1" width="4.7109375" style="53" customWidth="1"/>
    <col min="2" max="2" width="9.140625" style="53"/>
    <col min="3" max="3" width="10.42578125" style="53" customWidth="1"/>
    <col min="4" max="4" width="10.7109375" style="53" customWidth="1"/>
    <col min="5" max="5" width="2.5703125" style="53" customWidth="1"/>
    <col min="6" max="6" width="8.85546875" style="53" customWidth="1"/>
    <col min="7" max="7" width="7.28515625" style="53" customWidth="1"/>
    <col min="8" max="8" width="1.42578125" style="53" customWidth="1"/>
    <col min="9" max="9" width="10.5703125" style="53" customWidth="1"/>
    <col min="10" max="10" width="3.5703125" style="53" customWidth="1"/>
    <col min="11" max="11" width="1.85546875" style="53" customWidth="1"/>
    <col min="12" max="12" width="8.28515625" style="53" customWidth="1"/>
    <col min="13" max="16384" width="9.140625" style="53"/>
  </cols>
  <sheetData>
    <row r="1" spans="1:12" ht="15.75" customHeight="1">
      <c r="A1" s="340" t="s">
        <v>1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2"/>
    </row>
    <row r="2" spans="1:12" ht="21" customHeight="1" thickBot="1">
      <c r="A2" s="343"/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5"/>
    </row>
    <row r="3" spans="1:12" ht="27.75" customHeight="1" thickBot="1">
      <c r="A3" s="348" t="s">
        <v>42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50"/>
    </row>
    <row r="4" spans="1:12" ht="24.75" customHeight="1" thickBot="1">
      <c r="A4" s="351" t="s">
        <v>33</v>
      </c>
      <c r="B4" s="352">
        <f>MASCHERA!C6</f>
        <v>43466</v>
      </c>
      <c r="C4" s="353"/>
      <c r="D4" s="354"/>
      <c r="E4" s="113"/>
      <c r="F4" s="358" t="s">
        <v>96</v>
      </c>
      <c r="G4" s="358"/>
      <c r="H4" s="358"/>
      <c r="I4" s="355" t="str">
        <f>MASCHERA!C8</f>
        <v>Avv. Angelo Rossi</v>
      </c>
      <c r="J4" s="356"/>
      <c r="K4" s="356"/>
      <c r="L4" s="357"/>
    </row>
    <row r="5" spans="1:12" ht="6" customHeight="1" thickBot="1">
      <c r="A5" s="351"/>
      <c r="B5" s="498"/>
      <c r="C5" s="498"/>
      <c r="D5" s="498"/>
      <c r="E5" s="498"/>
      <c r="F5" s="498"/>
      <c r="G5" s="498"/>
      <c r="H5" s="498"/>
      <c r="I5" s="498"/>
      <c r="J5" s="498"/>
      <c r="K5" s="498"/>
      <c r="L5" s="499"/>
    </row>
    <row r="6" spans="1:12" ht="23.25" customHeight="1" thickBot="1">
      <c r="A6" s="66"/>
      <c r="B6" s="500" t="s">
        <v>16</v>
      </c>
      <c r="C6" s="501"/>
      <c r="D6" s="359">
        <f>MASCHERA!V9</f>
        <v>10000</v>
      </c>
      <c r="E6" s="359"/>
      <c r="F6" s="360"/>
      <c r="G6" s="43"/>
      <c r="H6" s="43"/>
      <c r="I6" s="346"/>
      <c r="J6" s="346"/>
      <c r="K6" s="346"/>
      <c r="L6" s="347"/>
    </row>
    <row r="7" spans="1:12" ht="15" customHeight="1" thickBot="1">
      <c r="A7" s="497"/>
      <c r="B7" s="498"/>
      <c r="C7" s="498"/>
      <c r="D7" s="498"/>
      <c r="E7" s="498"/>
      <c r="F7" s="498"/>
      <c r="G7" s="498"/>
      <c r="H7" s="498"/>
      <c r="I7" s="498"/>
      <c r="J7" s="498"/>
      <c r="K7" s="498"/>
      <c r="L7" s="499"/>
    </row>
    <row r="8" spans="1:12" ht="29.25" customHeight="1" thickBot="1">
      <c r="A8" s="502" t="s">
        <v>13</v>
      </c>
      <c r="B8" s="118" t="s">
        <v>14</v>
      </c>
      <c r="C8" s="118" t="s">
        <v>15</v>
      </c>
      <c r="D8" s="129" t="s">
        <v>11</v>
      </c>
      <c r="E8" s="114"/>
      <c r="F8" s="489" t="s">
        <v>69</v>
      </c>
      <c r="G8" s="490"/>
      <c r="H8" s="107"/>
      <c r="I8" s="505" t="s">
        <v>24</v>
      </c>
      <c r="J8" s="506"/>
      <c r="K8" s="513">
        <f>MASCHERA!V6</f>
        <v>10</v>
      </c>
      <c r="L8" s="514"/>
    </row>
    <row r="9" spans="1:12" ht="19.5" customHeight="1" thickTop="1" thickBot="1">
      <c r="A9" s="503"/>
      <c r="B9" s="116">
        <f>MASCHERA!E14</f>
        <v>6.8</v>
      </c>
      <c r="C9" s="130">
        <f>MASCHERA!F14</f>
        <v>1</v>
      </c>
      <c r="D9" s="120">
        <f t="shared" ref="D9:D14" si="0">B9*C9</f>
        <v>6.8</v>
      </c>
      <c r="E9" s="115"/>
      <c r="F9" s="185">
        <f>MASCHERA!J8</f>
        <v>10</v>
      </c>
      <c r="G9" s="185">
        <f>MASCHERA!J18</f>
        <v>0</v>
      </c>
      <c r="H9" s="68"/>
      <c r="I9" s="507" t="s">
        <v>25</v>
      </c>
      <c r="J9" s="508"/>
      <c r="K9" s="515">
        <f>MASCHERA!V8</f>
        <v>1000</v>
      </c>
      <c r="L9" s="516"/>
    </row>
    <row r="10" spans="1:12" ht="17.25" thickTop="1" thickBot="1">
      <c r="A10" s="503"/>
      <c r="B10" s="116">
        <f>MASCHERA!E15</f>
        <v>7.95</v>
      </c>
      <c r="C10" s="130">
        <f>MASCHERA!F15</f>
        <v>2</v>
      </c>
      <c r="D10" s="120">
        <f t="shared" si="0"/>
        <v>15.9</v>
      </c>
      <c r="E10" s="115"/>
      <c r="F10" s="185">
        <f>MASCHERA!J9</f>
        <v>22</v>
      </c>
      <c r="G10" s="185">
        <f>MASCHERA!J19</f>
        <v>0</v>
      </c>
      <c r="H10" s="68"/>
      <c r="I10" s="509" t="s">
        <v>31</v>
      </c>
      <c r="J10" s="510"/>
      <c r="K10" s="515">
        <f>D6</f>
        <v>10000</v>
      </c>
      <c r="L10" s="516"/>
    </row>
    <row r="11" spans="1:12" ht="19.5" thickTop="1" thickBot="1">
      <c r="A11" s="503"/>
      <c r="B11" s="116">
        <f>MASCHERA!E16</f>
        <v>8.9499999999999993</v>
      </c>
      <c r="C11" s="130">
        <f>MASCHERA!F16</f>
        <v>0</v>
      </c>
      <c r="D11" s="120">
        <f t="shared" si="0"/>
        <v>0</v>
      </c>
      <c r="E11" s="115"/>
      <c r="F11" s="185">
        <f>MASCHERA!J10</f>
        <v>40</v>
      </c>
      <c r="G11" s="185">
        <f>MASCHERA!J20</f>
        <v>0</v>
      </c>
      <c r="H11" s="68"/>
      <c r="I11" s="417" t="s">
        <v>18</v>
      </c>
      <c r="J11" s="418"/>
      <c r="K11" s="418"/>
      <c r="L11" s="419"/>
    </row>
    <row r="12" spans="1:12" ht="18" thickTop="1" thickBot="1">
      <c r="A12" s="503"/>
      <c r="B12" s="116">
        <f>MASCHERA!E17</f>
        <v>10.25</v>
      </c>
      <c r="C12" s="130">
        <f>MASCHERA!F17</f>
        <v>0</v>
      </c>
      <c r="D12" s="120">
        <f t="shared" si="0"/>
        <v>0</v>
      </c>
      <c r="E12" s="115"/>
      <c r="F12" s="185">
        <f>MASCHERA!J11</f>
        <v>100</v>
      </c>
      <c r="G12" s="185">
        <f>MASCHERA!J21</f>
        <v>0</v>
      </c>
      <c r="H12" s="68"/>
      <c r="I12" s="470" t="s">
        <v>19</v>
      </c>
      <c r="J12" s="471"/>
      <c r="K12" s="361">
        <f>IF(MASCHERA!C10&lt;=2,2.58,IF(MASCHERA!C10&lt;=6,7.75,IF(MASCHERA!C10&gt;=7,12.39)))</f>
        <v>7.75</v>
      </c>
      <c r="L12" s="362"/>
    </row>
    <row r="13" spans="1:12" ht="18" thickTop="1" thickBot="1">
      <c r="A13" s="503"/>
      <c r="B13" s="116">
        <f>MASCHERA!E18</f>
        <v>10.25</v>
      </c>
      <c r="C13" s="130">
        <f>MASCHERA!F18</f>
        <v>0</v>
      </c>
      <c r="D13" s="120">
        <f t="shared" si="0"/>
        <v>0</v>
      </c>
      <c r="E13" s="115"/>
      <c r="F13" s="185">
        <f>MASCHERA!J12</f>
        <v>0</v>
      </c>
      <c r="G13" s="185">
        <f>MASCHERA!J22</f>
        <v>0</v>
      </c>
      <c r="H13" s="68"/>
      <c r="I13" s="470" t="s">
        <v>22</v>
      </c>
      <c r="J13" s="471"/>
      <c r="K13" s="363">
        <f>MASCHERA!K29</f>
        <v>43.64</v>
      </c>
      <c r="L13" s="364"/>
    </row>
    <row r="14" spans="1:12" ht="18" thickTop="1" thickBot="1">
      <c r="A14" s="503"/>
      <c r="B14" s="116">
        <f>MASCHERA!E19</f>
        <v>6.5</v>
      </c>
      <c r="C14" s="130">
        <f>MASCHERA!F19</f>
        <v>1</v>
      </c>
      <c r="D14" s="120">
        <f t="shared" si="0"/>
        <v>6.5</v>
      </c>
      <c r="E14" s="115"/>
      <c r="F14" s="185">
        <f>MASCHERA!J13</f>
        <v>0</v>
      </c>
      <c r="G14" s="185">
        <f>MASCHERA!J23</f>
        <v>0</v>
      </c>
      <c r="H14" s="68"/>
      <c r="I14" s="365" t="s">
        <v>26</v>
      </c>
      <c r="J14" s="366"/>
      <c r="K14" s="373">
        <f>SUM(K12:K13)</f>
        <v>51.39</v>
      </c>
      <c r="L14" s="374"/>
    </row>
    <row r="15" spans="1:12" ht="18" thickTop="1" thickBot="1">
      <c r="A15" s="504"/>
      <c r="B15" s="121" t="s">
        <v>11</v>
      </c>
      <c r="C15" s="121">
        <f>SUM(C9:C14)</f>
        <v>4</v>
      </c>
      <c r="D15" s="122">
        <f>SUM(D9:D14)</f>
        <v>29.2</v>
      </c>
      <c r="E15" s="106"/>
      <c r="F15" s="185">
        <f>MASCHERA!J14</f>
        <v>0</v>
      </c>
      <c r="G15" s="185">
        <f>MASCHERA!J24</f>
        <v>0</v>
      </c>
      <c r="H15" s="68"/>
      <c r="I15" s="375" t="s">
        <v>20</v>
      </c>
      <c r="J15" s="376"/>
      <c r="K15" s="363">
        <f>K13*10/100</f>
        <v>4.3639999999999999</v>
      </c>
      <c r="L15" s="364"/>
    </row>
    <row r="16" spans="1:12" ht="18" thickTop="1" thickBot="1">
      <c r="A16" s="66"/>
      <c r="B16" s="54"/>
      <c r="C16" s="54"/>
      <c r="D16" s="54"/>
      <c r="E16" s="54"/>
      <c r="F16" s="185">
        <f>MASCHERA!J15</f>
        <v>0</v>
      </c>
      <c r="G16" s="185">
        <f>MASCHERA!J25</f>
        <v>0</v>
      </c>
      <c r="H16" s="68"/>
      <c r="I16" s="375" t="s">
        <v>34</v>
      </c>
      <c r="J16" s="376"/>
      <c r="K16" s="480">
        <v>0</v>
      </c>
      <c r="L16" s="481"/>
    </row>
    <row r="17" spans="1:12" ht="18" thickTop="1" thickBot="1">
      <c r="A17" s="377" t="s">
        <v>54</v>
      </c>
      <c r="B17" s="378"/>
      <c r="C17" s="378"/>
      <c r="D17" s="379"/>
      <c r="E17" s="108"/>
      <c r="F17" s="185">
        <f>MASCHERA!J16</f>
        <v>0</v>
      </c>
      <c r="G17" s="185">
        <f>MASCHERA!J26</f>
        <v>0</v>
      </c>
      <c r="H17" s="68"/>
      <c r="I17" s="375" t="s">
        <v>32</v>
      </c>
      <c r="J17" s="376"/>
      <c r="K17" s="371">
        <f>MASCHERA!G20</f>
        <v>29.2</v>
      </c>
      <c r="L17" s="372"/>
    </row>
    <row r="18" spans="1:12" ht="18" thickTop="1" thickBot="1">
      <c r="A18" s="495" t="s">
        <v>30</v>
      </c>
      <c r="B18" s="496"/>
      <c r="C18" s="496"/>
      <c r="D18" s="110">
        <f>K19</f>
        <v>86.953999999999994</v>
      </c>
      <c r="E18" s="100"/>
      <c r="F18" s="185">
        <f>MASCHERA!J17</f>
        <v>0</v>
      </c>
      <c r="G18" s="185">
        <f>MASCHERA!J27</f>
        <v>0</v>
      </c>
      <c r="H18" s="68"/>
      <c r="I18" s="474" t="s">
        <v>95</v>
      </c>
      <c r="J18" s="475"/>
      <c r="K18" s="371">
        <f>IF((K14+K15+K16+K17)&gt;77.48,2,0)</f>
        <v>2</v>
      </c>
      <c r="L18" s="372"/>
    </row>
    <row r="19" spans="1:12" ht="15.75" thickTop="1">
      <c r="A19" s="491" t="s">
        <v>71</v>
      </c>
      <c r="B19" s="492"/>
      <c r="C19" s="492"/>
      <c r="D19" s="123">
        <f>K8</f>
        <v>10</v>
      </c>
      <c r="E19" s="101"/>
      <c r="F19" s="68"/>
      <c r="G19" s="68"/>
      <c r="H19" s="68"/>
      <c r="I19" s="472" t="s">
        <v>11</v>
      </c>
      <c r="J19" s="473"/>
      <c r="K19" s="482">
        <f>K14+K15+K16+K17+K18</f>
        <v>86.953999999999994</v>
      </c>
      <c r="L19" s="483"/>
    </row>
    <row r="20" spans="1:12" ht="15.75" thickBot="1">
      <c r="A20" s="495" t="s">
        <v>52</v>
      </c>
      <c r="B20" s="496"/>
      <c r="C20" s="496"/>
      <c r="D20" s="124">
        <v>0</v>
      </c>
      <c r="E20" s="102"/>
      <c r="F20" s="68"/>
      <c r="G20" s="68"/>
      <c r="H20" s="68"/>
      <c r="I20" s="484" t="s">
        <v>28</v>
      </c>
      <c r="J20" s="485"/>
      <c r="K20" s="485"/>
      <c r="L20" s="486"/>
    </row>
    <row r="21" spans="1:12" ht="16.5" customHeight="1">
      <c r="A21" s="495" t="s">
        <v>70</v>
      </c>
      <c r="B21" s="496"/>
      <c r="C21" s="496"/>
      <c r="D21" s="124">
        <v>0</v>
      </c>
      <c r="E21" s="102"/>
      <c r="F21" s="68"/>
      <c r="G21" s="68"/>
      <c r="H21" s="68"/>
      <c r="I21" s="478"/>
      <c r="J21" s="478"/>
      <c r="K21" s="487"/>
      <c r="L21" s="488"/>
    </row>
    <row r="22" spans="1:12">
      <c r="A22" s="495" t="s">
        <v>53</v>
      </c>
      <c r="B22" s="496"/>
      <c r="C22" s="496"/>
      <c r="D22" s="124">
        <f>D21*10/100</f>
        <v>0</v>
      </c>
      <c r="E22" s="102"/>
      <c r="F22" s="68"/>
      <c r="G22" s="68"/>
      <c r="H22" s="68"/>
      <c r="I22" s="479"/>
      <c r="J22" s="479"/>
      <c r="K22" s="476"/>
      <c r="L22" s="477"/>
    </row>
    <row r="23" spans="1:12" ht="15.75" customHeight="1" thickBot="1">
      <c r="A23" s="493" t="s">
        <v>74</v>
      </c>
      <c r="B23" s="494"/>
      <c r="C23" s="494"/>
      <c r="D23" s="125">
        <f>D18-D19+D20+D21+D22</f>
        <v>76.953999999999994</v>
      </c>
      <c r="E23" s="109"/>
      <c r="F23" s="54"/>
      <c r="G23" s="54"/>
      <c r="H23" s="54"/>
      <c r="I23" s="34"/>
      <c r="J23" s="34"/>
      <c r="K23" s="34"/>
      <c r="L23" s="111"/>
    </row>
    <row r="24" spans="1:12" ht="15.75" customHeight="1">
      <c r="A24" s="66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5"/>
    </row>
    <row r="25" spans="1:12" ht="15.75" customHeight="1">
      <c r="A25" s="66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5"/>
    </row>
    <row r="26" spans="1:12" ht="15.75" customHeight="1" thickBot="1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112"/>
    </row>
    <row r="28" spans="1:12">
      <c r="K28" s="73"/>
    </row>
    <row r="29" spans="1:12" ht="15.75" thickBot="1">
      <c r="I29" s="72"/>
      <c r="J29" s="73"/>
      <c r="K29" s="73"/>
    </row>
    <row r="30" spans="1:12" ht="16.5" thickBot="1">
      <c r="A30" s="390" t="s">
        <v>58</v>
      </c>
      <c r="B30" s="391"/>
      <c r="C30" s="391"/>
      <c r="D30" s="391"/>
      <c r="E30" s="391"/>
      <c r="F30" s="391"/>
      <c r="G30" s="391"/>
      <c r="H30" s="391"/>
      <c r="I30" s="391"/>
      <c r="J30" s="391"/>
      <c r="K30" s="391"/>
      <c r="L30" s="392"/>
    </row>
    <row r="31" spans="1:12">
      <c r="G31" s="72"/>
      <c r="H31" s="72"/>
      <c r="I31" s="72"/>
      <c r="J31" s="73"/>
      <c r="K31" s="73"/>
    </row>
    <row r="32" spans="1:12" ht="28.5">
      <c r="A32" s="393" t="s">
        <v>0</v>
      </c>
      <c r="B32" s="394"/>
      <c r="C32" s="394"/>
      <c r="D32" s="394"/>
      <c r="E32" s="394"/>
      <c r="F32" s="394"/>
      <c r="G32" s="394"/>
      <c r="H32" s="394"/>
      <c r="I32" s="394"/>
      <c r="J32" s="394"/>
      <c r="K32" s="395"/>
      <c r="L32" s="54"/>
    </row>
    <row r="33" spans="1:11" ht="21">
      <c r="A33" s="396" t="s">
        <v>1</v>
      </c>
      <c r="B33" s="397"/>
      <c r="C33" s="397"/>
      <c r="D33" s="397"/>
      <c r="E33" s="397"/>
      <c r="F33" s="397"/>
      <c r="G33" s="397"/>
      <c r="H33" s="397"/>
      <c r="I33" s="397"/>
      <c r="J33" s="397"/>
      <c r="K33" s="398"/>
    </row>
    <row r="34" spans="1:11" ht="3.75" customHeight="1" thickBo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1:11" ht="21.75" thickBot="1">
      <c r="A35" s="74"/>
      <c r="B35" s="367" t="s">
        <v>39</v>
      </c>
      <c r="C35" s="368"/>
      <c r="D35" s="369" t="str">
        <f>I4</f>
        <v>Avv. Angelo Rossi</v>
      </c>
      <c r="E35" s="369"/>
      <c r="F35" s="368"/>
      <c r="G35" s="368"/>
      <c r="H35" s="368"/>
      <c r="I35" s="368"/>
      <c r="J35" s="368"/>
      <c r="K35" s="370"/>
    </row>
    <row r="36" spans="1:11" ht="6" customHeight="1" thickBot="1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1:11" ht="34.5" thickBot="1">
      <c r="A37" s="399" t="str">
        <f>A3</f>
        <v>NOTIFICAZIONE NON URGENTE</v>
      </c>
      <c r="B37" s="400"/>
      <c r="C37" s="400"/>
      <c r="D37" s="400"/>
      <c r="E37" s="400"/>
      <c r="F37" s="400"/>
      <c r="G37" s="400"/>
      <c r="H37" s="400"/>
      <c r="I37" s="400"/>
      <c r="J37" s="400"/>
      <c r="K37" s="401"/>
    </row>
    <row r="38" spans="1:11" ht="21.75" thickBot="1">
      <c r="A38" s="402" t="str">
        <f>B6</f>
        <v>CRON. MOD. A</v>
      </c>
      <c r="B38" s="403"/>
      <c r="C38" s="404"/>
      <c r="D38" s="405"/>
      <c r="E38" s="403"/>
      <c r="F38" s="406"/>
    </row>
    <row r="39" spans="1:11" ht="5.25" customHeight="1">
      <c r="F39" s="74"/>
      <c r="G39" s="74"/>
      <c r="H39" s="74"/>
      <c r="I39" s="74"/>
      <c r="J39" s="75"/>
      <c r="K39" s="74"/>
    </row>
    <row r="40" spans="1:11" ht="26.25">
      <c r="A40" s="389" t="s">
        <v>23</v>
      </c>
      <c r="B40" s="389"/>
      <c r="C40" s="389"/>
      <c r="D40" s="389"/>
      <c r="E40" s="389"/>
      <c r="F40" s="389"/>
      <c r="G40" s="389"/>
      <c r="H40" s="389"/>
      <c r="I40" s="389"/>
      <c r="J40" s="389"/>
      <c r="K40" s="389"/>
    </row>
    <row r="41" spans="1:11" ht="3" customHeight="1" thickBot="1"/>
    <row r="42" spans="1:11" ht="18.75" thickTop="1">
      <c r="A42" s="407" t="s">
        <v>17</v>
      </c>
      <c r="B42" s="408"/>
      <c r="C42" s="409"/>
      <c r="D42" s="54"/>
      <c r="E42" s="54"/>
      <c r="F42" s="76" t="s">
        <v>36</v>
      </c>
      <c r="G42" s="410">
        <f>MASCHERA!C6</f>
        <v>43466</v>
      </c>
      <c r="H42" s="410"/>
      <c r="I42" s="410"/>
      <c r="J42" s="410"/>
      <c r="K42" s="410"/>
    </row>
    <row r="43" spans="1:11">
      <c r="A43" s="411" t="str">
        <f>D35</f>
        <v>Avv. Angelo Rossi</v>
      </c>
      <c r="B43" s="412"/>
      <c r="C43" s="413"/>
      <c r="D43" s="54"/>
      <c r="E43" s="54"/>
      <c r="F43" s="18"/>
      <c r="G43" s="18"/>
      <c r="H43" s="18"/>
      <c r="I43" s="18"/>
      <c r="J43" s="54"/>
    </row>
    <row r="44" spans="1:11">
      <c r="A44" s="414"/>
      <c r="B44" s="77" t="s">
        <v>24</v>
      </c>
      <c r="C44" s="94">
        <f>K8</f>
        <v>10</v>
      </c>
      <c r="D44" s="54"/>
      <c r="E44" s="54"/>
      <c r="F44" s="380" t="s">
        <v>92</v>
      </c>
      <c r="G44" s="381"/>
      <c r="H44" s="381"/>
      <c r="I44" s="381"/>
      <c r="J44" s="382"/>
    </row>
    <row r="45" spans="1:11">
      <c r="A45" s="415"/>
      <c r="B45" s="79" t="s">
        <v>25</v>
      </c>
      <c r="C45" s="95">
        <f t="shared" ref="C45:C46" si="1">K9</f>
        <v>1000</v>
      </c>
      <c r="D45" s="54"/>
      <c r="E45" s="54"/>
      <c r="F45" s="383" t="s">
        <v>89</v>
      </c>
      <c r="G45" s="384"/>
      <c r="H45" s="384"/>
      <c r="I45" s="384"/>
      <c r="J45" s="385"/>
    </row>
    <row r="46" spans="1:11" ht="15.75" thickBot="1">
      <c r="A46" s="416"/>
      <c r="B46" s="77" t="s">
        <v>31</v>
      </c>
      <c r="C46" s="95">
        <f t="shared" si="1"/>
        <v>10000</v>
      </c>
      <c r="D46" s="54"/>
      <c r="E46" s="54"/>
      <c r="F46" s="386" t="s">
        <v>90</v>
      </c>
      <c r="G46" s="387"/>
      <c r="H46" s="387"/>
      <c r="I46" s="387"/>
      <c r="J46" s="388"/>
    </row>
    <row r="47" spans="1:11" ht="15.75" thickBot="1">
      <c r="A47" s="81"/>
      <c r="B47" s="82"/>
      <c r="C47" s="83"/>
      <c r="D47" s="54"/>
      <c r="E47" s="54"/>
      <c r="F47" s="459"/>
      <c r="G47" s="460"/>
      <c r="H47" s="460"/>
      <c r="I47" s="460"/>
      <c r="J47" s="461"/>
    </row>
    <row r="48" spans="1:11" ht="18.75" thickBot="1">
      <c r="A48" s="522" t="s">
        <v>18</v>
      </c>
      <c r="B48" s="523"/>
      <c r="C48" s="524"/>
      <c r="D48" s="54"/>
      <c r="E48" s="54"/>
      <c r="F48" s="525" t="s">
        <v>93</v>
      </c>
      <c r="G48" s="526"/>
      <c r="H48" s="526"/>
      <c r="I48" s="526"/>
      <c r="J48" s="527"/>
    </row>
    <row r="49" spans="1:12" ht="15.75" thickBot="1">
      <c r="A49" s="528"/>
      <c r="B49" s="84" t="s">
        <v>19</v>
      </c>
      <c r="C49" s="126">
        <f>K12</f>
        <v>7.75</v>
      </c>
      <c r="D49" s="54"/>
      <c r="E49" s="54"/>
      <c r="F49" s="459"/>
      <c r="G49" s="460"/>
      <c r="H49" s="460"/>
      <c r="I49" s="460"/>
      <c r="J49" s="461"/>
    </row>
    <row r="50" spans="1:12" ht="15.75" customHeight="1">
      <c r="A50" s="415"/>
      <c r="B50" s="85" t="s">
        <v>22</v>
      </c>
      <c r="C50" s="529">
        <f>K13</f>
        <v>43.64</v>
      </c>
      <c r="D50" s="54"/>
      <c r="E50" s="54"/>
      <c r="F50" s="531" t="s">
        <v>91</v>
      </c>
      <c r="G50" s="532"/>
      <c r="H50" s="532"/>
      <c r="I50" s="532"/>
      <c r="J50" s="533"/>
    </row>
    <row r="51" spans="1:12" ht="15.75" customHeight="1">
      <c r="A51" s="416"/>
      <c r="B51" s="86" t="s">
        <v>9</v>
      </c>
      <c r="C51" s="530"/>
      <c r="D51" s="54"/>
      <c r="E51" s="54"/>
      <c r="F51" s="534"/>
      <c r="G51" s="535"/>
      <c r="H51" s="535"/>
      <c r="I51" s="535"/>
      <c r="J51" s="536"/>
    </row>
    <row r="52" spans="1:12" ht="15.75" thickBot="1">
      <c r="A52" s="450" t="s">
        <v>26</v>
      </c>
      <c r="B52" s="451"/>
      <c r="C52" s="127">
        <f>SUM(C49:C51)</f>
        <v>51.39</v>
      </c>
      <c r="D52" s="54"/>
      <c r="E52" s="54"/>
      <c r="F52" s="452"/>
      <c r="G52" s="453"/>
      <c r="H52" s="453"/>
      <c r="I52" s="453"/>
      <c r="J52" s="454"/>
    </row>
    <row r="53" spans="1:12">
      <c r="A53" s="81"/>
      <c r="B53" s="87" t="s">
        <v>20</v>
      </c>
      <c r="C53" s="126">
        <f>C50*10/100</f>
        <v>4.3639999999999999</v>
      </c>
      <c r="D53" s="54"/>
      <c r="E53" s="54"/>
      <c r="F53" s="517" t="s">
        <v>54</v>
      </c>
      <c r="G53" s="518"/>
      <c r="H53" s="518"/>
      <c r="I53" s="518"/>
      <c r="J53" s="518"/>
      <c r="K53" s="518"/>
      <c r="L53" s="519"/>
    </row>
    <row r="54" spans="1:12">
      <c r="A54" s="81"/>
      <c r="B54" s="88" t="s">
        <v>27</v>
      </c>
      <c r="C54" s="126">
        <f>K16</f>
        <v>0</v>
      </c>
      <c r="D54" s="54"/>
      <c r="E54" s="54"/>
      <c r="F54" s="455" t="s">
        <v>30</v>
      </c>
      <c r="G54" s="456"/>
      <c r="H54" s="456"/>
      <c r="I54" s="456"/>
      <c r="J54" s="520">
        <f>D18</f>
        <v>86.953999999999994</v>
      </c>
      <c r="K54" s="520"/>
      <c r="L54" s="521"/>
    </row>
    <row r="55" spans="1:12">
      <c r="A55" s="81"/>
      <c r="B55" s="89" t="s">
        <v>32</v>
      </c>
      <c r="C55" s="126">
        <f>K17</f>
        <v>29.2</v>
      </c>
      <c r="D55" s="54"/>
      <c r="E55" s="54"/>
      <c r="F55" s="457" t="s">
        <v>71</v>
      </c>
      <c r="G55" s="458"/>
      <c r="H55" s="458"/>
      <c r="I55" s="458"/>
      <c r="J55" s="466">
        <f>D19</f>
        <v>10</v>
      </c>
      <c r="K55" s="466"/>
      <c r="L55" s="467"/>
    </row>
    <row r="56" spans="1:12">
      <c r="A56" s="81"/>
      <c r="B56" s="90" t="s">
        <v>21</v>
      </c>
      <c r="C56" s="126">
        <f>K18</f>
        <v>2</v>
      </c>
      <c r="D56" s="54"/>
      <c r="E56" s="54"/>
      <c r="F56" s="511" t="s">
        <v>52</v>
      </c>
      <c r="G56" s="512"/>
      <c r="H56" s="512"/>
      <c r="I56" s="512"/>
      <c r="J56" s="466">
        <f>D20</f>
        <v>0</v>
      </c>
      <c r="K56" s="466"/>
      <c r="L56" s="467"/>
    </row>
    <row r="57" spans="1:12">
      <c r="A57" s="442" t="s">
        <v>11</v>
      </c>
      <c r="B57" s="443"/>
      <c r="C57" s="128">
        <f>SUM(C52:C56)</f>
        <v>86.953999999999994</v>
      </c>
      <c r="D57" s="54"/>
      <c r="E57" s="54"/>
      <c r="F57" s="511" t="s">
        <v>70</v>
      </c>
      <c r="G57" s="512"/>
      <c r="H57" s="512"/>
      <c r="I57" s="512"/>
      <c r="J57" s="466">
        <f>D21</f>
        <v>0</v>
      </c>
      <c r="K57" s="466"/>
      <c r="L57" s="467"/>
    </row>
    <row r="58" spans="1:12" ht="15.75" thickBot="1">
      <c r="A58" s="444" t="s">
        <v>28</v>
      </c>
      <c r="B58" s="445"/>
      <c r="C58" s="446"/>
      <c r="D58" s="54"/>
      <c r="E58" s="54"/>
      <c r="F58" s="462" t="s">
        <v>53</v>
      </c>
      <c r="G58" s="463"/>
      <c r="H58" s="463"/>
      <c r="I58" s="463"/>
      <c r="J58" s="466">
        <f>D22</f>
        <v>0</v>
      </c>
      <c r="K58" s="466"/>
      <c r="L58" s="467"/>
    </row>
    <row r="59" spans="1:12" ht="16.5" thickBot="1">
      <c r="A59" s="447"/>
      <c r="B59" s="448"/>
      <c r="C59" s="449"/>
      <c r="F59" s="464" t="s">
        <v>72</v>
      </c>
      <c r="G59" s="465"/>
      <c r="H59" s="465"/>
      <c r="I59" s="465"/>
      <c r="J59" s="468">
        <f>J54-J55+J56+J57+J58</f>
        <v>76.953999999999994</v>
      </c>
      <c r="K59" s="468"/>
      <c r="L59" s="469"/>
    </row>
    <row r="60" spans="1:12">
      <c r="A60" s="434" t="s">
        <v>29</v>
      </c>
      <c r="B60" s="435"/>
      <c r="C60" s="436"/>
    </row>
    <row r="61" spans="1:12" ht="31.5" customHeight="1"/>
    <row r="62" spans="1:12" ht="18.75">
      <c r="A62" s="437" t="s">
        <v>60</v>
      </c>
      <c r="B62" s="437"/>
      <c r="C62" s="437"/>
      <c r="D62" s="437"/>
      <c r="E62" s="437"/>
      <c r="F62" s="437"/>
      <c r="G62" s="437"/>
      <c r="H62" s="437"/>
      <c r="I62" s="437"/>
      <c r="J62" s="437"/>
      <c r="K62" s="437"/>
      <c r="L62" s="437"/>
    </row>
    <row r="63" spans="1:12" ht="19.5" thickBot="1">
      <c r="A63" s="438" t="s">
        <v>59</v>
      </c>
      <c r="B63" s="438"/>
      <c r="C63" s="438"/>
      <c r="D63" s="438"/>
      <c r="E63" s="103"/>
      <c r="F63" s="439" t="s">
        <v>61</v>
      </c>
      <c r="G63" s="440"/>
      <c r="H63" s="440"/>
      <c r="I63" s="440"/>
      <c r="J63" s="440"/>
      <c r="K63" s="440"/>
      <c r="L63" s="441"/>
    </row>
    <row r="64" spans="1:12">
      <c r="A64" s="420"/>
      <c r="B64" s="421"/>
      <c r="C64" s="421"/>
      <c r="D64" s="422"/>
      <c r="E64" s="104"/>
      <c r="F64" s="426"/>
      <c r="G64" s="427"/>
      <c r="H64" s="427"/>
      <c r="I64" s="427"/>
      <c r="J64" s="427"/>
      <c r="K64" s="427"/>
      <c r="L64" s="428"/>
    </row>
    <row r="65" spans="1:12" ht="15.75" thickBot="1">
      <c r="A65" s="423"/>
      <c r="B65" s="424"/>
      <c r="C65" s="424"/>
      <c r="D65" s="425"/>
      <c r="E65" s="105"/>
      <c r="F65" s="429"/>
      <c r="G65" s="430"/>
      <c r="H65" s="430"/>
      <c r="I65" s="430"/>
      <c r="J65" s="430"/>
      <c r="K65" s="430"/>
      <c r="L65" s="431"/>
    </row>
    <row r="66" spans="1:12" ht="15.75">
      <c r="A66" s="432" t="s">
        <v>64</v>
      </c>
      <c r="B66" s="432"/>
      <c r="C66" s="432"/>
      <c r="D66" s="432"/>
      <c r="E66" s="432"/>
      <c r="F66" s="432"/>
      <c r="G66" s="432"/>
      <c r="H66" s="432"/>
      <c r="I66" s="432"/>
      <c r="J66" s="432"/>
      <c r="K66" s="432"/>
      <c r="L66" s="432"/>
    </row>
    <row r="67" spans="1:12" ht="28.5" customHeight="1">
      <c r="A67" s="91" t="s">
        <v>62</v>
      </c>
      <c r="B67" s="91"/>
      <c r="C67" s="91"/>
      <c r="D67" s="91"/>
      <c r="E67" s="91"/>
      <c r="F67" s="433" t="s">
        <v>63</v>
      </c>
      <c r="G67" s="433"/>
      <c r="H67" s="433"/>
      <c r="I67" s="433"/>
      <c r="J67" s="433"/>
      <c r="K67" s="433"/>
      <c r="L67" s="433"/>
    </row>
    <row r="68" spans="1:12" ht="15.75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1:12" ht="37.5" customHeight="1">
      <c r="A69" s="91"/>
      <c r="B69" s="91"/>
      <c r="C69" s="91"/>
      <c r="D69" s="91"/>
      <c r="E69" s="91"/>
      <c r="F69" s="92"/>
      <c r="G69" s="92"/>
      <c r="H69" s="92"/>
      <c r="I69" s="92"/>
      <c r="J69" s="92"/>
      <c r="K69" s="92"/>
      <c r="L69" s="92"/>
    </row>
  </sheetData>
  <sheetProtection sheet="1" objects="1" scenarios="1" selectLockedCells="1"/>
  <mergeCells count="97">
    <mergeCell ref="F53:L53"/>
    <mergeCell ref="J54:L54"/>
    <mergeCell ref="J55:L55"/>
    <mergeCell ref="A48:C48"/>
    <mergeCell ref="F48:J48"/>
    <mergeCell ref="A49:A51"/>
    <mergeCell ref="F49:J49"/>
    <mergeCell ref="C50:C51"/>
    <mergeCell ref="F50:J50"/>
    <mergeCell ref="F51:J51"/>
    <mergeCell ref="J56:L56"/>
    <mergeCell ref="J57:L57"/>
    <mergeCell ref="A7:L7"/>
    <mergeCell ref="B6:C6"/>
    <mergeCell ref="B5:L5"/>
    <mergeCell ref="A8:A15"/>
    <mergeCell ref="I8:J8"/>
    <mergeCell ref="I9:J9"/>
    <mergeCell ref="I10:J10"/>
    <mergeCell ref="I17:J17"/>
    <mergeCell ref="F56:I56"/>
    <mergeCell ref="F57:I57"/>
    <mergeCell ref="I12:J12"/>
    <mergeCell ref="K8:L8"/>
    <mergeCell ref="K9:L9"/>
    <mergeCell ref="K10:L10"/>
    <mergeCell ref="F8:G8"/>
    <mergeCell ref="A19:C19"/>
    <mergeCell ref="A23:C23"/>
    <mergeCell ref="A20:C20"/>
    <mergeCell ref="A21:C21"/>
    <mergeCell ref="A22:C22"/>
    <mergeCell ref="A18:C18"/>
    <mergeCell ref="F58:I58"/>
    <mergeCell ref="F59:I59"/>
    <mergeCell ref="J58:L58"/>
    <mergeCell ref="J59:L59"/>
    <mergeCell ref="I13:J13"/>
    <mergeCell ref="I15:J15"/>
    <mergeCell ref="I19:J19"/>
    <mergeCell ref="I18:J18"/>
    <mergeCell ref="K22:L22"/>
    <mergeCell ref="I21:J21"/>
    <mergeCell ref="I22:J22"/>
    <mergeCell ref="K16:L16"/>
    <mergeCell ref="K17:L17"/>
    <mergeCell ref="K19:L19"/>
    <mergeCell ref="I20:L20"/>
    <mergeCell ref="K21:L21"/>
    <mergeCell ref="I11:L11"/>
    <mergeCell ref="A64:D65"/>
    <mergeCell ref="F64:L65"/>
    <mergeCell ref="A66:L66"/>
    <mergeCell ref="F67:L67"/>
    <mergeCell ref="A60:C60"/>
    <mergeCell ref="A62:L62"/>
    <mergeCell ref="A63:D63"/>
    <mergeCell ref="F63:L63"/>
    <mergeCell ref="A57:B57"/>
    <mergeCell ref="A58:C59"/>
    <mergeCell ref="A52:B52"/>
    <mergeCell ref="F52:J52"/>
    <mergeCell ref="F54:I54"/>
    <mergeCell ref="F55:I55"/>
    <mergeCell ref="F47:J47"/>
    <mergeCell ref="F44:J44"/>
    <mergeCell ref="F45:J45"/>
    <mergeCell ref="F46:J46"/>
    <mergeCell ref="A40:K40"/>
    <mergeCell ref="A30:L30"/>
    <mergeCell ref="A32:K32"/>
    <mergeCell ref="A33:K33"/>
    <mergeCell ref="A37:K37"/>
    <mergeCell ref="A38:C38"/>
    <mergeCell ref="D38:F38"/>
    <mergeCell ref="A42:C42"/>
    <mergeCell ref="G42:K42"/>
    <mergeCell ref="A43:C43"/>
    <mergeCell ref="A44:A46"/>
    <mergeCell ref="K12:L12"/>
    <mergeCell ref="K13:L13"/>
    <mergeCell ref="I14:J14"/>
    <mergeCell ref="B35:C35"/>
    <mergeCell ref="D35:K35"/>
    <mergeCell ref="K18:L18"/>
    <mergeCell ref="K14:L14"/>
    <mergeCell ref="K15:L15"/>
    <mergeCell ref="I16:J16"/>
    <mergeCell ref="A17:D17"/>
    <mergeCell ref="A1:L2"/>
    <mergeCell ref="I6:L6"/>
    <mergeCell ref="A3:L3"/>
    <mergeCell ref="A4:A5"/>
    <mergeCell ref="B4:D4"/>
    <mergeCell ref="I4:L4"/>
    <mergeCell ref="F4:H4"/>
    <mergeCell ref="D6:F6"/>
  </mergeCells>
  <pageMargins left="1" right="0.7" top="0.75" bottom="0.75" header="0.3" footer="0.3"/>
  <pageSetup paperSize="9" orientation="portrait" r:id="rId1"/>
  <rowBreaks count="1" manualBreakCount="1">
    <brk id="2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9"/>
  <sheetViews>
    <sheetView workbookViewId="0">
      <selection activeCell="K8" sqref="K8:L8"/>
    </sheetView>
  </sheetViews>
  <sheetFormatPr defaultRowHeight="15"/>
  <cols>
    <col min="1" max="1" width="4.7109375" style="53" customWidth="1"/>
    <col min="2" max="2" width="9.140625" style="53"/>
    <col min="3" max="3" width="10.42578125" style="53" customWidth="1"/>
    <col min="4" max="4" width="10.7109375" style="53" customWidth="1"/>
    <col min="5" max="5" width="2.5703125" style="53" customWidth="1"/>
    <col min="6" max="6" width="8.85546875" style="53" customWidth="1"/>
    <col min="7" max="7" width="7.28515625" style="53" customWidth="1"/>
    <col min="8" max="8" width="1.42578125" style="53" customWidth="1"/>
    <col min="9" max="9" width="10.5703125" style="53" customWidth="1"/>
    <col min="10" max="10" width="3.5703125" style="53" customWidth="1"/>
    <col min="11" max="11" width="1.85546875" style="53" customWidth="1"/>
    <col min="12" max="12" width="8.28515625" style="53" customWidth="1"/>
    <col min="13" max="16384" width="9.140625" style="53"/>
  </cols>
  <sheetData>
    <row r="1" spans="1:12" ht="21" customHeight="1">
      <c r="A1" s="340" t="s">
        <v>1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2"/>
    </row>
    <row r="2" spans="1:12" ht="15.75" thickBot="1">
      <c r="A2" s="343"/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5"/>
    </row>
    <row r="3" spans="1:12" ht="32.25" thickBot="1">
      <c r="A3" s="348" t="s">
        <v>50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50"/>
    </row>
    <row r="4" spans="1:12" ht="19.5" thickBot="1">
      <c r="A4" s="351" t="s">
        <v>33</v>
      </c>
      <c r="B4" s="352">
        <f>MASCHERA!C6</f>
        <v>43466</v>
      </c>
      <c r="C4" s="353"/>
      <c r="D4" s="354"/>
      <c r="E4" s="113"/>
      <c r="F4" s="358" t="s">
        <v>96</v>
      </c>
      <c r="G4" s="358"/>
      <c r="H4" s="358"/>
      <c r="I4" s="355" t="str">
        <f>MASCHERA!C8</f>
        <v>Avv. Angelo Rossi</v>
      </c>
      <c r="J4" s="356"/>
      <c r="K4" s="356"/>
      <c r="L4" s="357"/>
    </row>
    <row r="5" spans="1:12" ht="15.75" thickBot="1">
      <c r="A5" s="351"/>
      <c r="B5" s="498"/>
      <c r="C5" s="498"/>
      <c r="D5" s="498"/>
      <c r="E5" s="498"/>
      <c r="F5" s="498"/>
      <c r="G5" s="498"/>
      <c r="H5" s="498"/>
      <c r="I5" s="498"/>
      <c r="J5" s="498"/>
      <c r="K5" s="498"/>
      <c r="L5" s="499"/>
    </row>
    <row r="6" spans="1:12" ht="21.75" thickBot="1">
      <c r="A6" s="66"/>
      <c r="B6" s="537" t="s">
        <v>16</v>
      </c>
      <c r="C6" s="538"/>
      <c r="D6" s="359">
        <v>1464</v>
      </c>
      <c r="E6" s="359"/>
      <c r="F6" s="360"/>
      <c r="G6" s="43"/>
      <c r="H6" s="43"/>
      <c r="I6" s="346"/>
      <c r="J6" s="346"/>
      <c r="K6" s="346"/>
      <c r="L6" s="347"/>
    </row>
    <row r="7" spans="1:12" ht="15.75" thickBot="1">
      <c r="A7" s="497"/>
      <c r="B7" s="498"/>
      <c r="C7" s="498"/>
      <c r="D7" s="498"/>
      <c r="E7" s="498"/>
      <c r="F7" s="498"/>
      <c r="G7" s="498"/>
      <c r="H7" s="498"/>
      <c r="I7" s="498"/>
      <c r="J7" s="498"/>
      <c r="K7" s="498"/>
      <c r="L7" s="499"/>
    </row>
    <row r="8" spans="1:12" ht="30.75" thickBot="1">
      <c r="A8" s="539" t="s">
        <v>13</v>
      </c>
      <c r="B8" s="118" t="s">
        <v>14</v>
      </c>
      <c r="C8" s="118" t="s">
        <v>15</v>
      </c>
      <c r="D8" s="119" t="s">
        <v>11</v>
      </c>
      <c r="E8" s="114"/>
      <c r="F8" s="542" t="s">
        <v>69</v>
      </c>
      <c r="G8" s="543"/>
      <c r="H8" s="107"/>
      <c r="I8" s="505" t="s">
        <v>24</v>
      </c>
      <c r="J8" s="506"/>
      <c r="K8" s="544">
        <f>NOTIFICA!K8</f>
        <v>10</v>
      </c>
      <c r="L8" s="545"/>
    </row>
    <row r="9" spans="1:12" ht="17.25" thickBot="1">
      <c r="A9" s="540"/>
      <c r="B9" s="116">
        <f>NOTIFICA!B9</f>
        <v>6.8</v>
      </c>
      <c r="C9" s="117">
        <f>MASCHERA!F14</f>
        <v>1</v>
      </c>
      <c r="D9" s="120">
        <f t="shared" ref="D9:D14" si="0">B9*C9</f>
        <v>6.8</v>
      </c>
      <c r="E9" s="115"/>
      <c r="F9" s="96">
        <f>MASCHERA!J8</f>
        <v>10</v>
      </c>
      <c r="G9" s="97">
        <f>MASCHERA!J18</f>
        <v>0</v>
      </c>
      <c r="H9" s="68"/>
      <c r="I9" s="507" t="s">
        <v>25</v>
      </c>
      <c r="J9" s="508"/>
      <c r="K9" s="546">
        <f>NOTIFICA!K9</f>
        <v>1000</v>
      </c>
      <c r="L9" s="547"/>
    </row>
    <row r="10" spans="1:12" ht="16.5">
      <c r="A10" s="540"/>
      <c r="B10" s="116">
        <f>NOTIFICA!B10</f>
        <v>7.95</v>
      </c>
      <c r="C10" s="117">
        <f>MASCHERA!F15</f>
        <v>2</v>
      </c>
      <c r="D10" s="120">
        <f t="shared" si="0"/>
        <v>15.9</v>
      </c>
      <c r="E10" s="115"/>
      <c r="F10" s="96">
        <f>MASCHERA!J9</f>
        <v>22</v>
      </c>
      <c r="G10" s="97">
        <f>MASCHERA!J19</f>
        <v>0</v>
      </c>
      <c r="H10" s="68"/>
      <c r="I10" s="509" t="s">
        <v>31</v>
      </c>
      <c r="J10" s="510"/>
      <c r="K10" s="548">
        <f>NOTIFICA!K10</f>
        <v>10000</v>
      </c>
      <c r="L10" s="549"/>
    </row>
    <row r="11" spans="1:12" ht="18">
      <c r="A11" s="540"/>
      <c r="B11" s="116">
        <f>NOTIFICA!B11</f>
        <v>8.9499999999999993</v>
      </c>
      <c r="C11" s="117">
        <f>MASCHERA!F16</f>
        <v>0</v>
      </c>
      <c r="D11" s="120">
        <f t="shared" si="0"/>
        <v>0</v>
      </c>
      <c r="E11" s="115"/>
      <c r="F11" s="96">
        <f>MASCHERA!J10</f>
        <v>40</v>
      </c>
      <c r="G11" s="97">
        <f>MASCHERA!J20</f>
        <v>0</v>
      </c>
      <c r="H11" s="68"/>
      <c r="I11" s="417" t="s">
        <v>18</v>
      </c>
      <c r="J11" s="418"/>
      <c r="K11" s="418"/>
      <c r="L11" s="419"/>
    </row>
    <row r="12" spans="1:12" ht="16.5">
      <c r="A12" s="540"/>
      <c r="B12" s="116">
        <f>NOTIFICA!B12</f>
        <v>10.25</v>
      </c>
      <c r="C12" s="117">
        <f>MASCHERA!F17</f>
        <v>0</v>
      </c>
      <c r="D12" s="120">
        <f t="shared" si="0"/>
        <v>0</v>
      </c>
      <c r="E12" s="115"/>
      <c r="F12" s="96">
        <f>MASCHERA!J11</f>
        <v>100</v>
      </c>
      <c r="G12" s="97">
        <f>MASCHERA!J21</f>
        <v>0</v>
      </c>
      <c r="H12" s="68"/>
      <c r="I12" s="470" t="s">
        <v>19</v>
      </c>
      <c r="J12" s="471"/>
      <c r="K12" s="361">
        <f>IF(MASCHERA!C10&lt;=2,2.58,IF(MASCHERA!C10&lt;=6,7.75,IF(MASCHERA!C10&gt;=7,12.39)))/100*150</f>
        <v>11.625</v>
      </c>
      <c r="L12" s="362"/>
    </row>
    <row r="13" spans="1:12" ht="16.5">
      <c r="A13" s="540"/>
      <c r="B13" s="116">
        <f>NOTIFICA!B13</f>
        <v>10.25</v>
      </c>
      <c r="C13" s="117">
        <f>MASCHERA!F18</f>
        <v>0</v>
      </c>
      <c r="D13" s="120">
        <f t="shared" si="0"/>
        <v>0</v>
      </c>
      <c r="E13" s="115"/>
      <c r="F13" s="96">
        <f>MASCHERA!J12</f>
        <v>0</v>
      </c>
      <c r="G13" s="97">
        <f>MASCHERA!J22</f>
        <v>0</v>
      </c>
      <c r="H13" s="68"/>
      <c r="I13" s="470" t="s">
        <v>22</v>
      </c>
      <c r="J13" s="471"/>
      <c r="K13" s="363">
        <f>MASCHERA!K29/100*150</f>
        <v>65.460000000000008</v>
      </c>
      <c r="L13" s="364"/>
    </row>
    <row r="14" spans="1:12" ht="16.5">
      <c r="A14" s="540"/>
      <c r="B14" s="116">
        <f>NOTIFICA!B14</f>
        <v>6.5</v>
      </c>
      <c r="C14" s="117">
        <f>MASCHERA!F19</f>
        <v>1</v>
      </c>
      <c r="D14" s="120">
        <f t="shared" si="0"/>
        <v>6.5</v>
      </c>
      <c r="E14" s="115"/>
      <c r="F14" s="96">
        <f>MASCHERA!J13</f>
        <v>0</v>
      </c>
      <c r="G14" s="97">
        <f>MASCHERA!J23</f>
        <v>0</v>
      </c>
      <c r="H14" s="68"/>
      <c r="I14" s="365" t="s">
        <v>26</v>
      </c>
      <c r="J14" s="366"/>
      <c r="K14" s="373">
        <f>SUM(K12:K13)</f>
        <v>77.085000000000008</v>
      </c>
      <c r="L14" s="374"/>
    </row>
    <row r="15" spans="1:12" ht="17.25" thickBot="1">
      <c r="A15" s="541"/>
      <c r="B15" s="121" t="s">
        <v>11</v>
      </c>
      <c r="C15" s="121">
        <f>SUM(C9:C14)</f>
        <v>4</v>
      </c>
      <c r="D15" s="122">
        <f>SUM(D9:D14)</f>
        <v>29.2</v>
      </c>
      <c r="E15" s="106"/>
      <c r="F15" s="96">
        <f>MASCHERA!J14</f>
        <v>0</v>
      </c>
      <c r="G15" s="97">
        <f>MASCHERA!J24</f>
        <v>0</v>
      </c>
      <c r="H15" s="68"/>
      <c r="I15" s="375" t="s">
        <v>20</v>
      </c>
      <c r="J15" s="376"/>
      <c r="K15" s="363">
        <f>K13*10/100</f>
        <v>6.5460000000000012</v>
      </c>
      <c r="L15" s="364"/>
    </row>
    <row r="16" spans="1:12" ht="17.25" thickBot="1">
      <c r="A16" s="66"/>
      <c r="B16" s="54"/>
      <c r="C16" s="54"/>
      <c r="D16" s="54"/>
      <c r="E16" s="54"/>
      <c r="F16" s="96">
        <f>MASCHERA!J15</f>
        <v>0</v>
      </c>
      <c r="G16" s="97">
        <f>MASCHERA!J25</f>
        <v>0</v>
      </c>
      <c r="H16" s="68"/>
      <c r="I16" s="375" t="s">
        <v>34</v>
      </c>
      <c r="J16" s="376"/>
      <c r="K16" s="480">
        <v>0</v>
      </c>
      <c r="L16" s="481"/>
    </row>
    <row r="17" spans="1:12" ht="16.5">
      <c r="A17" s="377" t="s">
        <v>54</v>
      </c>
      <c r="B17" s="378"/>
      <c r="C17" s="378"/>
      <c r="D17" s="379"/>
      <c r="E17" s="108"/>
      <c r="F17" s="96">
        <f>MASCHERA!J16</f>
        <v>0</v>
      </c>
      <c r="G17" s="97">
        <f>MASCHERA!J26</f>
        <v>0</v>
      </c>
      <c r="H17" s="68"/>
      <c r="I17" s="375" t="s">
        <v>32</v>
      </c>
      <c r="J17" s="376"/>
      <c r="K17" s="371">
        <f>MASCHERA!G20</f>
        <v>29.2</v>
      </c>
      <c r="L17" s="372"/>
    </row>
    <row r="18" spans="1:12" ht="17.25" thickBot="1">
      <c r="A18" s="495" t="s">
        <v>30</v>
      </c>
      <c r="B18" s="496"/>
      <c r="C18" s="496"/>
      <c r="D18" s="110">
        <f>K19</f>
        <v>114.83100000000002</v>
      </c>
      <c r="E18" s="100"/>
      <c r="F18" s="98">
        <f>MASCHERA!J17</f>
        <v>0</v>
      </c>
      <c r="G18" s="99">
        <f>MASCHERA!J27</f>
        <v>0</v>
      </c>
      <c r="H18" s="68"/>
      <c r="I18" s="474" t="s">
        <v>95</v>
      </c>
      <c r="J18" s="475"/>
      <c r="K18" s="371">
        <f>IF((K14+K15+K16+K17)&gt;77.48,2,0)</f>
        <v>2</v>
      </c>
      <c r="L18" s="372"/>
    </row>
    <row r="19" spans="1:12">
      <c r="A19" s="491" t="s">
        <v>71</v>
      </c>
      <c r="B19" s="492"/>
      <c r="C19" s="492"/>
      <c r="D19" s="123">
        <f>K8</f>
        <v>10</v>
      </c>
      <c r="E19" s="101"/>
      <c r="F19" s="68"/>
      <c r="G19" s="68"/>
      <c r="H19" s="68"/>
      <c r="I19" s="472" t="s">
        <v>11</v>
      </c>
      <c r="J19" s="473"/>
      <c r="K19" s="482">
        <f>K14+K15+K16+K17+K18</f>
        <v>114.83100000000002</v>
      </c>
      <c r="L19" s="483"/>
    </row>
    <row r="20" spans="1:12" ht="15.75" thickBot="1">
      <c r="A20" s="495" t="s">
        <v>52</v>
      </c>
      <c r="B20" s="496"/>
      <c r="C20" s="496"/>
      <c r="D20" s="124">
        <v>0</v>
      </c>
      <c r="E20" s="102"/>
      <c r="F20" s="68"/>
      <c r="G20" s="68"/>
      <c r="H20" s="68"/>
      <c r="I20" s="484" t="s">
        <v>28</v>
      </c>
      <c r="J20" s="485"/>
      <c r="K20" s="485"/>
      <c r="L20" s="486"/>
    </row>
    <row r="21" spans="1:12">
      <c r="A21" s="495" t="s">
        <v>70</v>
      </c>
      <c r="B21" s="496"/>
      <c r="C21" s="496"/>
      <c r="D21" s="124">
        <v>0</v>
      </c>
      <c r="E21" s="102"/>
      <c r="F21" s="68"/>
      <c r="G21" s="68"/>
      <c r="H21" s="68"/>
      <c r="I21" s="478"/>
      <c r="J21" s="478"/>
      <c r="K21" s="487"/>
      <c r="L21" s="488"/>
    </row>
    <row r="22" spans="1:12">
      <c r="A22" s="495" t="s">
        <v>53</v>
      </c>
      <c r="B22" s="496"/>
      <c r="C22" s="496"/>
      <c r="D22" s="124">
        <f>D21*10/100</f>
        <v>0</v>
      </c>
      <c r="E22" s="102"/>
      <c r="F22" s="68"/>
      <c r="G22" s="68"/>
      <c r="H22" s="68"/>
      <c r="I22" s="479"/>
      <c r="J22" s="479"/>
      <c r="K22" s="476"/>
      <c r="L22" s="477"/>
    </row>
    <row r="23" spans="1:12" ht="26.25" thickBot="1">
      <c r="A23" s="493" t="s">
        <v>74</v>
      </c>
      <c r="B23" s="494"/>
      <c r="C23" s="494"/>
      <c r="D23" s="125">
        <f>D18-D19+D20+D21+D22</f>
        <v>104.83100000000002</v>
      </c>
      <c r="E23" s="109"/>
      <c r="F23" s="54"/>
      <c r="G23" s="54"/>
      <c r="H23" s="54"/>
      <c r="I23" s="34"/>
      <c r="J23" s="34"/>
      <c r="K23" s="34"/>
      <c r="L23" s="111"/>
    </row>
    <row r="24" spans="1:12">
      <c r="A24" s="66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5"/>
    </row>
    <row r="25" spans="1:12">
      <c r="A25" s="66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5"/>
    </row>
    <row r="26" spans="1:12" ht="15.75" thickBot="1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112"/>
    </row>
    <row r="28" spans="1:12">
      <c r="K28" s="73"/>
    </row>
    <row r="29" spans="1:12" ht="15.75" thickBot="1">
      <c r="I29" s="72"/>
      <c r="J29" s="73"/>
      <c r="K29" s="73"/>
    </row>
    <row r="30" spans="1:12" ht="16.5" thickBot="1">
      <c r="A30" s="390" t="s">
        <v>58</v>
      </c>
      <c r="B30" s="391"/>
      <c r="C30" s="391"/>
      <c r="D30" s="391"/>
      <c r="E30" s="391"/>
      <c r="F30" s="391"/>
      <c r="G30" s="391"/>
      <c r="H30" s="391"/>
      <c r="I30" s="391"/>
      <c r="J30" s="391"/>
      <c r="K30" s="391"/>
      <c r="L30" s="392"/>
    </row>
    <row r="31" spans="1:12">
      <c r="G31" s="72"/>
      <c r="H31" s="72"/>
      <c r="I31" s="72"/>
      <c r="J31" s="73"/>
      <c r="K31" s="73"/>
    </row>
    <row r="32" spans="1:12" ht="28.5">
      <c r="A32" s="393" t="s">
        <v>0</v>
      </c>
      <c r="B32" s="394"/>
      <c r="C32" s="394"/>
      <c r="D32" s="394"/>
      <c r="E32" s="394"/>
      <c r="F32" s="394"/>
      <c r="G32" s="394"/>
      <c r="H32" s="394"/>
      <c r="I32" s="394"/>
      <c r="J32" s="394"/>
      <c r="K32" s="395"/>
      <c r="L32" s="54"/>
    </row>
    <row r="33" spans="1:11" ht="21">
      <c r="A33" s="396" t="s">
        <v>1</v>
      </c>
      <c r="B33" s="397"/>
      <c r="C33" s="397"/>
      <c r="D33" s="397"/>
      <c r="E33" s="397"/>
      <c r="F33" s="397"/>
      <c r="G33" s="397"/>
      <c r="H33" s="397"/>
      <c r="I33" s="397"/>
      <c r="J33" s="397"/>
      <c r="K33" s="398"/>
    </row>
    <row r="34" spans="1:11" ht="21.75" thickBo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1:11" ht="21.75" thickBot="1">
      <c r="A35" s="74"/>
      <c r="B35" s="367" t="s">
        <v>39</v>
      </c>
      <c r="C35" s="368"/>
      <c r="D35" s="369" t="str">
        <f>I4</f>
        <v>Avv. Angelo Rossi</v>
      </c>
      <c r="E35" s="369"/>
      <c r="F35" s="368"/>
      <c r="G35" s="368"/>
      <c r="H35" s="368"/>
      <c r="I35" s="368"/>
      <c r="J35" s="368"/>
      <c r="K35" s="370"/>
    </row>
    <row r="36" spans="1:11" ht="21.75" thickBot="1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1:11" ht="34.5" thickBot="1">
      <c r="A37" s="399" t="str">
        <f>A3</f>
        <v>NOTIFICAZIONE URGENTE</v>
      </c>
      <c r="B37" s="400"/>
      <c r="C37" s="400"/>
      <c r="D37" s="400"/>
      <c r="E37" s="400"/>
      <c r="F37" s="400"/>
      <c r="G37" s="400"/>
      <c r="H37" s="400"/>
      <c r="I37" s="400"/>
      <c r="J37" s="400"/>
      <c r="K37" s="401"/>
    </row>
    <row r="38" spans="1:11" ht="21.75" thickBot="1">
      <c r="A38" s="402" t="str">
        <f>B6</f>
        <v>CRON. MOD. A</v>
      </c>
      <c r="B38" s="403"/>
      <c r="C38" s="404"/>
      <c r="D38" s="405"/>
      <c r="E38" s="403"/>
      <c r="F38" s="406"/>
    </row>
    <row r="39" spans="1:11" ht="21">
      <c r="F39" s="74"/>
      <c r="G39" s="74"/>
      <c r="H39" s="74"/>
      <c r="I39" s="74"/>
      <c r="J39" s="75"/>
      <c r="K39" s="74"/>
    </row>
    <row r="40" spans="1:11" ht="26.25">
      <c r="A40" s="389" t="s">
        <v>23</v>
      </c>
      <c r="B40" s="389"/>
      <c r="C40" s="389"/>
      <c r="D40" s="389"/>
      <c r="E40" s="389"/>
      <c r="F40" s="389"/>
      <c r="G40" s="389"/>
      <c r="H40" s="389"/>
      <c r="I40" s="389"/>
      <c r="J40" s="389"/>
      <c r="K40" s="389"/>
    </row>
    <row r="41" spans="1:11" ht="15.75" thickBot="1"/>
    <row r="42" spans="1:11" ht="18.75" thickTop="1">
      <c r="A42" s="407" t="s">
        <v>17</v>
      </c>
      <c r="B42" s="408"/>
      <c r="C42" s="409"/>
      <c r="D42" s="54"/>
      <c r="E42" s="54"/>
      <c r="F42" s="76" t="s">
        <v>36</v>
      </c>
      <c r="G42" s="410">
        <f>MASCHERA!C6</f>
        <v>43466</v>
      </c>
      <c r="H42" s="410"/>
      <c r="I42" s="410"/>
      <c r="J42" s="410"/>
      <c r="K42" s="410"/>
    </row>
    <row r="43" spans="1:11">
      <c r="A43" s="411" t="str">
        <f>D35</f>
        <v>Avv. Angelo Rossi</v>
      </c>
      <c r="B43" s="412"/>
      <c r="C43" s="413"/>
      <c r="D43" s="54"/>
      <c r="E43" s="54"/>
      <c r="F43" s="18"/>
      <c r="G43" s="18"/>
      <c r="H43" s="18"/>
      <c r="I43" s="18"/>
      <c r="J43" s="54"/>
    </row>
    <row r="44" spans="1:11">
      <c r="A44" s="414"/>
      <c r="B44" s="77" t="s">
        <v>24</v>
      </c>
      <c r="C44" s="94">
        <f>K8</f>
        <v>10</v>
      </c>
      <c r="D44" s="54"/>
      <c r="E44" s="54"/>
      <c r="F44" s="380" t="s">
        <v>92</v>
      </c>
      <c r="G44" s="381"/>
      <c r="H44" s="381"/>
      <c r="I44" s="381"/>
      <c r="J44" s="382"/>
    </row>
    <row r="45" spans="1:11">
      <c r="A45" s="415"/>
      <c r="B45" s="79" t="s">
        <v>25</v>
      </c>
      <c r="C45" s="95">
        <f t="shared" ref="C45:C46" si="1">K9</f>
        <v>1000</v>
      </c>
      <c r="D45" s="54"/>
      <c r="E45" s="54"/>
      <c r="F45" s="383" t="s">
        <v>89</v>
      </c>
      <c r="G45" s="384"/>
      <c r="H45" s="384"/>
      <c r="I45" s="384"/>
      <c r="J45" s="385"/>
    </row>
    <row r="46" spans="1:11" ht="15.75" thickBot="1">
      <c r="A46" s="416"/>
      <c r="B46" s="77" t="s">
        <v>31</v>
      </c>
      <c r="C46" s="95">
        <f t="shared" si="1"/>
        <v>10000</v>
      </c>
      <c r="D46" s="54"/>
      <c r="E46" s="54"/>
      <c r="F46" s="386" t="s">
        <v>90</v>
      </c>
      <c r="G46" s="387"/>
      <c r="H46" s="387"/>
      <c r="I46" s="387"/>
      <c r="J46" s="388"/>
    </row>
    <row r="47" spans="1:11" ht="15.75" thickBot="1">
      <c r="A47" s="81"/>
      <c r="B47" s="82"/>
      <c r="C47" s="83"/>
      <c r="D47" s="54"/>
      <c r="E47" s="54"/>
      <c r="F47" s="459"/>
      <c r="G47" s="460"/>
      <c r="H47" s="460"/>
      <c r="I47" s="460"/>
      <c r="J47" s="461"/>
    </row>
    <row r="48" spans="1:11" ht="18.75" thickBot="1">
      <c r="A48" s="522" t="s">
        <v>18</v>
      </c>
      <c r="B48" s="523"/>
      <c r="C48" s="524"/>
      <c r="D48" s="54"/>
      <c r="E48" s="54"/>
      <c r="F48" s="525" t="s">
        <v>93</v>
      </c>
      <c r="G48" s="526"/>
      <c r="H48" s="526"/>
      <c r="I48" s="526"/>
      <c r="J48" s="527"/>
    </row>
    <row r="49" spans="1:12" ht="18" thickBot="1">
      <c r="A49" s="528"/>
      <c r="B49" s="84" t="s">
        <v>19</v>
      </c>
      <c r="C49" s="93">
        <f>K12</f>
        <v>11.625</v>
      </c>
      <c r="D49" s="54"/>
      <c r="E49" s="54"/>
      <c r="F49" s="459"/>
      <c r="G49" s="460"/>
      <c r="H49" s="460"/>
      <c r="I49" s="460"/>
      <c r="J49" s="461"/>
    </row>
    <row r="50" spans="1:12">
      <c r="A50" s="415"/>
      <c r="B50" s="85" t="s">
        <v>22</v>
      </c>
      <c r="C50" s="550">
        <f>K13</f>
        <v>65.460000000000008</v>
      </c>
      <c r="D50" s="54"/>
      <c r="E50" s="54"/>
      <c r="F50" s="531" t="s">
        <v>91</v>
      </c>
      <c r="G50" s="532"/>
      <c r="H50" s="532"/>
      <c r="I50" s="532"/>
      <c r="J50" s="533"/>
    </row>
    <row r="51" spans="1:12">
      <c r="A51" s="416"/>
      <c r="B51" s="86" t="s">
        <v>9</v>
      </c>
      <c r="C51" s="551"/>
      <c r="D51" s="54"/>
      <c r="E51" s="54"/>
      <c r="F51" s="534"/>
      <c r="G51" s="535"/>
      <c r="H51" s="535"/>
      <c r="I51" s="535"/>
      <c r="J51" s="536"/>
    </row>
    <row r="52" spans="1:12" ht="18" thickBot="1">
      <c r="A52" s="450" t="s">
        <v>26</v>
      </c>
      <c r="B52" s="451"/>
      <c r="C52" s="23">
        <f>SUM(C49:C51)</f>
        <v>77.085000000000008</v>
      </c>
      <c r="D52" s="54"/>
      <c r="E52" s="54"/>
      <c r="F52" s="452"/>
      <c r="G52" s="453"/>
      <c r="H52" s="453"/>
      <c r="I52" s="453"/>
      <c r="J52" s="454"/>
    </row>
    <row r="53" spans="1:12" ht="17.25">
      <c r="A53" s="81"/>
      <c r="B53" s="87" t="s">
        <v>20</v>
      </c>
      <c r="C53" s="93">
        <f>C50*10/100</f>
        <v>6.5460000000000012</v>
      </c>
      <c r="D53" s="54"/>
      <c r="E53" s="54"/>
      <c r="F53" s="517" t="s">
        <v>54</v>
      </c>
      <c r="G53" s="518"/>
      <c r="H53" s="518"/>
      <c r="I53" s="518"/>
      <c r="J53" s="518"/>
      <c r="K53" s="518"/>
      <c r="L53" s="519"/>
    </row>
    <row r="54" spans="1:12" ht="17.25">
      <c r="A54" s="81"/>
      <c r="B54" s="88" t="s">
        <v>27</v>
      </c>
      <c r="C54" s="93">
        <f>K16</f>
        <v>0</v>
      </c>
      <c r="D54" s="54"/>
      <c r="E54" s="54"/>
      <c r="F54" s="455" t="s">
        <v>30</v>
      </c>
      <c r="G54" s="456"/>
      <c r="H54" s="456"/>
      <c r="I54" s="456"/>
      <c r="J54" s="520">
        <f>D18</f>
        <v>114.83100000000002</v>
      </c>
      <c r="K54" s="520"/>
      <c r="L54" s="521"/>
    </row>
    <row r="55" spans="1:12" ht="17.25">
      <c r="A55" s="81"/>
      <c r="B55" s="89" t="s">
        <v>32</v>
      </c>
      <c r="C55" s="93">
        <f>K17</f>
        <v>29.2</v>
      </c>
      <c r="D55" s="54"/>
      <c r="E55" s="54"/>
      <c r="F55" s="457" t="s">
        <v>71</v>
      </c>
      <c r="G55" s="458"/>
      <c r="H55" s="458"/>
      <c r="I55" s="458"/>
      <c r="J55" s="466">
        <f>D19</f>
        <v>10</v>
      </c>
      <c r="K55" s="466"/>
      <c r="L55" s="467"/>
    </row>
    <row r="56" spans="1:12" ht="17.25">
      <c r="A56" s="81"/>
      <c r="B56" s="90" t="s">
        <v>21</v>
      </c>
      <c r="C56" s="93">
        <f>K18</f>
        <v>2</v>
      </c>
      <c r="D56" s="54"/>
      <c r="E56" s="54"/>
      <c r="F56" s="511" t="s">
        <v>52</v>
      </c>
      <c r="G56" s="512"/>
      <c r="H56" s="512"/>
      <c r="I56" s="512"/>
      <c r="J56" s="466">
        <f>D20</f>
        <v>0</v>
      </c>
      <c r="K56" s="466"/>
      <c r="L56" s="467"/>
    </row>
    <row r="57" spans="1:12">
      <c r="A57" s="442" t="s">
        <v>11</v>
      </c>
      <c r="B57" s="443"/>
      <c r="C57" s="24">
        <f>SUM(C52:C56)</f>
        <v>114.83100000000002</v>
      </c>
      <c r="D57" s="54"/>
      <c r="E57" s="54"/>
      <c r="F57" s="511" t="s">
        <v>70</v>
      </c>
      <c r="G57" s="512"/>
      <c r="H57" s="512"/>
      <c r="I57" s="512"/>
      <c r="J57" s="466">
        <f>D21</f>
        <v>0</v>
      </c>
      <c r="K57" s="466"/>
      <c r="L57" s="467"/>
    </row>
    <row r="58" spans="1:12" ht="15.75" thickBot="1">
      <c r="A58" s="444" t="s">
        <v>28</v>
      </c>
      <c r="B58" s="445"/>
      <c r="C58" s="446"/>
      <c r="D58" s="54"/>
      <c r="E58" s="54"/>
      <c r="F58" s="462" t="s">
        <v>53</v>
      </c>
      <c r="G58" s="463"/>
      <c r="H58" s="463"/>
      <c r="I58" s="463"/>
      <c r="J58" s="466">
        <f>D22</f>
        <v>0</v>
      </c>
      <c r="K58" s="466"/>
      <c r="L58" s="467"/>
    </row>
    <row r="59" spans="1:12" ht="16.5" thickBot="1">
      <c r="A59" s="447"/>
      <c r="B59" s="448"/>
      <c r="C59" s="449"/>
      <c r="F59" s="464" t="s">
        <v>72</v>
      </c>
      <c r="G59" s="465"/>
      <c r="H59" s="465"/>
      <c r="I59" s="465"/>
      <c r="J59" s="468">
        <f>J54-J55+J56+J57+J58</f>
        <v>104.83100000000002</v>
      </c>
      <c r="K59" s="468"/>
      <c r="L59" s="469"/>
    </row>
    <row r="60" spans="1:12">
      <c r="A60" s="434" t="s">
        <v>29</v>
      </c>
      <c r="B60" s="435"/>
      <c r="C60" s="436"/>
    </row>
    <row r="62" spans="1:12" ht="18.75">
      <c r="A62" s="437" t="s">
        <v>60</v>
      </c>
      <c r="B62" s="437"/>
      <c r="C62" s="437"/>
      <c r="D62" s="437"/>
      <c r="E62" s="437"/>
      <c r="F62" s="437"/>
      <c r="G62" s="437"/>
      <c r="H62" s="437"/>
      <c r="I62" s="437"/>
      <c r="J62" s="437"/>
      <c r="K62" s="437"/>
      <c r="L62" s="437"/>
    </row>
    <row r="63" spans="1:12" ht="19.5" thickBot="1">
      <c r="A63" s="438" t="s">
        <v>59</v>
      </c>
      <c r="B63" s="438"/>
      <c r="C63" s="438"/>
      <c r="D63" s="438"/>
      <c r="E63" s="103"/>
      <c r="F63" s="439" t="s">
        <v>61</v>
      </c>
      <c r="G63" s="440"/>
      <c r="H63" s="440"/>
      <c r="I63" s="440"/>
      <c r="J63" s="440"/>
      <c r="K63" s="440"/>
      <c r="L63" s="441"/>
    </row>
    <row r="64" spans="1:12">
      <c r="A64" s="420"/>
      <c r="B64" s="421"/>
      <c r="C64" s="421"/>
      <c r="D64" s="422"/>
      <c r="E64" s="104"/>
      <c r="F64" s="426"/>
      <c r="G64" s="427"/>
      <c r="H64" s="427"/>
      <c r="I64" s="427"/>
      <c r="J64" s="427"/>
      <c r="K64" s="427"/>
      <c r="L64" s="428"/>
    </row>
    <row r="65" spans="1:12" ht="15.75" thickBot="1">
      <c r="A65" s="423"/>
      <c r="B65" s="424"/>
      <c r="C65" s="424"/>
      <c r="D65" s="425"/>
      <c r="E65" s="105"/>
      <c r="F65" s="429"/>
      <c r="G65" s="430"/>
      <c r="H65" s="430"/>
      <c r="I65" s="430"/>
      <c r="J65" s="430"/>
      <c r="K65" s="430"/>
      <c r="L65" s="431"/>
    </row>
    <row r="66" spans="1:12" ht="15.75">
      <c r="A66" s="432" t="s">
        <v>64</v>
      </c>
      <c r="B66" s="432"/>
      <c r="C66" s="432"/>
      <c r="D66" s="432"/>
      <c r="E66" s="432"/>
      <c r="F66" s="432"/>
      <c r="G66" s="432"/>
      <c r="H66" s="432"/>
      <c r="I66" s="432"/>
      <c r="J66" s="432"/>
      <c r="K66" s="432"/>
      <c r="L66" s="432"/>
    </row>
    <row r="67" spans="1:12" ht="15.75">
      <c r="A67" s="91" t="s">
        <v>62</v>
      </c>
      <c r="B67" s="91"/>
      <c r="C67" s="91"/>
      <c r="D67" s="91"/>
      <c r="E67" s="91"/>
      <c r="F67" s="433" t="s">
        <v>63</v>
      </c>
      <c r="G67" s="433"/>
      <c r="H67" s="433"/>
      <c r="I67" s="433"/>
      <c r="J67" s="433"/>
      <c r="K67" s="433"/>
      <c r="L67" s="433"/>
    </row>
    <row r="68" spans="1:12" ht="15.75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1:12" ht="15.75">
      <c r="A69" s="91"/>
      <c r="B69" s="91"/>
      <c r="C69" s="91"/>
      <c r="D69" s="91"/>
      <c r="E69" s="91"/>
      <c r="F69" s="92"/>
      <c r="G69" s="92"/>
      <c r="H69" s="92"/>
      <c r="I69" s="92"/>
      <c r="J69" s="92"/>
      <c r="K69" s="92"/>
      <c r="L69" s="92"/>
    </row>
  </sheetData>
  <sheetProtection sheet="1" objects="1" scenarios="1" selectLockedCells="1"/>
  <mergeCells count="97">
    <mergeCell ref="A66:L66"/>
    <mergeCell ref="F67:L67"/>
    <mergeCell ref="A60:C60"/>
    <mergeCell ref="A62:L62"/>
    <mergeCell ref="A63:D63"/>
    <mergeCell ref="F63:L63"/>
    <mergeCell ref="A64:D65"/>
    <mergeCell ref="F64:L65"/>
    <mergeCell ref="F56:I56"/>
    <mergeCell ref="J56:L56"/>
    <mergeCell ref="A57:B57"/>
    <mergeCell ref="F57:I57"/>
    <mergeCell ref="J57:L57"/>
    <mergeCell ref="A58:C59"/>
    <mergeCell ref="F58:I58"/>
    <mergeCell ref="J58:L58"/>
    <mergeCell ref="F59:I59"/>
    <mergeCell ref="J59:L59"/>
    <mergeCell ref="F55:I55"/>
    <mergeCell ref="J55:L55"/>
    <mergeCell ref="F47:J47"/>
    <mergeCell ref="A48:C48"/>
    <mergeCell ref="F48:J48"/>
    <mergeCell ref="A49:A51"/>
    <mergeCell ref="F49:J49"/>
    <mergeCell ref="C50:C51"/>
    <mergeCell ref="F50:J50"/>
    <mergeCell ref="F51:J51"/>
    <mergeCell ref="A52:B52"/>
    <mergeCell ref="F52:J52"/>
    <mergeCell ref="F53:L53"/>
    <mergeCell ref="F54:I54"/>
    <mergeCell ref="J54:L54"/>
    <mergeCell ref="A43:C43"/>
    <mergeCell ref="A44:A46"/>
    <mergeCell ref="F44:J44"/>
    <mergeCell ref="F45:J45"/>
    <mergeCell ref="F46:J46"/>
    <mergeCell ref="A38:C38"/>
    <mergeCell ref="D38:F38"/>
    <mergeCell ref="A40:K40"/>
    <mergeCell ref="A42:C42"/>
    <mergeCell ref="G42:K42"/>
    <mergeCell ref="A30:L30"/>
    <mergeCell ref="A33:K33"/>
    <mergeCell ref="B35:C35"/>
    <mergeCell ref="D35:K35"/>
    <mergeCell ref="A37:K37"/>
    <mergeCell ref="A18:C18"/>
    <mergeCell ref="I18:J18"/>
    <mergeCell ref="K18:L18"/>
    <mergeCell ref="A32:K32"/>
    <mergeCell ref="A19:C19"/>
    <mergeCell ref="I19:J19"/>
    <mergeCell ref="K19:L19"/>
    <mergeCell ref="A20:C20"/>
    <mergeCell ref="I20:L20"/>
    <mergeCell ref="A21:C21"/>
    <mergeCell ref="I21:J21"/>
    <mergeCell ref="K21:L21"/>
    <mergeCell ref="A22:C22"/>
    <mergeCell ref="I22:J22"/>
    <mergeCell ref="K22:L22"/>
    <mergeCell ref="A23:C23"/>
    <mergeCell ref="K13:L13"/>
    <mergeCell ref="I16:J16"/>
    <mergeCell ref="K16:L16"/>
    <mergeCell ref="A17:D17"/>
    <mergeCell ref="I17:J17"/>
    <mergeCell ref="K17:L17"/>
    <mergeCell ref="A8:A15"/>
    <mergeCell ref="F8:G8"/>
    <mergeCell ref="I8:J8"/>
    <mergeCell ref="K8:L8"/>
    <mergeCell ref="I9:J9"/>
    <mergeCell ref="K9:L9"/>
    <mergeCell ref="I10:J10"/>
    <mergeCell ref="K10:L10"/>
    <mergeCell ref="I11:L11"/>
    <mergeCell ref="I12:J12"/>
    <mergeCell ref="K12:L12"/>
    <mergeCell ref="I14:J14"/>
    <mergeCell ref="K14:L14"/>
    <mergeCell ref="I15:J15"/>
    <mergeCell ref="K15:L15"/>
    <mergeCell ref="I13:J13"/>
    <mergeCell ref="A1:L2"/>
    <mergeCell ref="B6:C6"/>
    <mergeCell ref="D6:F6"/>
    <mergeCell ref="I6:L6"/>
    <mergeCell ref="A7:L7"/>
    <mergeCell ref="A3:L3"/>
    <mergeCell ref="A4:A5"/>
    <mergeCell ref="B4:D4"/>
    <mergeCell ref="F4:H4"/>
    <mergeCell ref="I4:L4"/>
    <mergeCell ref="B5:L5"/>
  </mergeCells>
  <pageMargins left="0.7" right="0.7" top="0.75" bottom="0.75" header="0.3" footer="0.3"/>
  <pageSetup paperSize="9" orientation="portrait" r:id="rId1"/>
  <rowBreaks count="1" manualBreakCount="1">
    <brk id="2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12" sqref="D12"/>
    </sheetView>
  </sheetViews>
  <sheetFormatPr defaultRowHeight="15"/>
  <cols>
    <col min="1" max="1" width="4.7109375" style="15" customWidth="1"/>
    <col min="2" max="2" width="9.140625" style="15"/>
    <col min="3" max="3" width="12" style="15" customWidth="1"/>
    <col min="4" max="4" width="12.5703125" style="15" customWidth="1"/>
    <col min="5" max="5" width="8.85546875" style="15" customWidth="1"/>
    <col min="6" max="6" width="7.28515625" style="15" customWidth="1"/>
    <col min="7" max="7" width="10.5703125" style="15" customWidth="1"/>
    <col min="8" max="8" width="6.140625" style="15" customWidth="1"/>
    <col min="9" max="9" width="3.5703125" style="15" customWidth="1"/>
    <col min="10" max="10" width="6.7109375" style="15" customWidth="1"/>
    <col min="11" max="16384" width="9.140625" style="15"/>
  </cols>
  <sheetData>
    <row r="1" spans="1:10" ht="21" customHeight="1">
      <c r="A1" s="340" t="s">
        <v>1</v>
      </c>
      <c r="B1" s="341"/>
      <c r="C1" s="341"/>
      <c r="D1" s="341"/>
      <c r="E1" s="341"/>
      <c r="F1" s="341"/>
      <c r="G1" s="341"/>
      <c r="H1" s="341"/>
      <c r="I1" s="341"/>
      <c r="J1" s="342"/>
    </row>
    <row r="2" spans="1:10" ht="21" customHeight="1" thickBot="1">
      <c r="A2" s="343"/>
      <c r="B2" s="344"/>
      <c r="C2" s="344"/>
      <c r="D2" s="344"/>
      <c r="E2" s="344"/>
      <c r="F2" s="344"/>
      <c r="G2" s="344"/>
      <c r="H2" s="344"/>
      <c r="I2" s="344"/>
      <c r="J2" s="345"/>
    </row>
    <row r="3" spans="1:10" ht="27.75" customHeight="1">
      <c r="A3" s="627" t="s">
        <v>41</v>
      </c>
      <c r="B3" s="628"/>
      <c r="C3" s="628"/>
      <c r="D3" s="628"/>
      <c r="E3" s="628"/>
      <c r="F3" s="628"/>
      <c r="G3" s="628"/>
      <c r="H3" s="628"/>
      <c r="I3" s="628"/>
      <c r="J3" s="629"/>
    </row>
    <row r="4" spans="1:10" ht="24.75" customHeight="1" thickBot="1">
      <c r="A4" s="351" t="s">
        <v>33</v>
      </c>
      <c r="B4" s="631">
        <f>MASCHERA!C6</f>
        <v>43466</v>
      </c>
      <c r="C4" s="632"/>
      <c r="D4" s="633"/>
      <c r="E4" s="634" t="s">
        <v>48</v>
      </c>
      <c r="F4" s="635"/>
      <c r="G4" s="636" t="str">
        <f>MASCHERA!C8</f>
        <v>Avv. Angelo Rossi</v>
      </c>
      <c r="H4" s="637"/>
      <c r="I4" s="637"/>
      <c r="J4" s="638"/>
    </row>
    <row r="5" spans="1:10" ht="6" customHeight="1" thickBot="1">
      <c r="A5" s="630"/>
      <c r="B5" s="14"/>
      <c r="C5" s="14"/>
      <c r="D5" s="14"/>
      <c r="E5" s="14"/>
      <c r="F5" s="14"/>
      <c r="G5" s="14"/>
      <c r="H5" s="14"/>
      <c r="I5" s="14"/>
      <c r="J5" s="46"/>
    </row>
    <row r="6" spans="1:10" ht="23.25" customHeight="1" thickBot="1">
      <c r="A6" s="608" t="s">
        <v>37</v>
      </c>
      <c r="B6" s="609"/>
      <c r="C6" s="610"/>
      <c r="D6" s="611">
        <f>I10</f>
        <v>10000</v>
      </c>
      <c r="E6" s="612"/>
      <c r="F6" s="42"/>
      <c r="G6" s="613" t="s">
        <v>17</v>
      </c>
      <c r="H6" s="614"/>
      <c r="I6" s="614"/>
      <c r="J6" s="615"/>
    </row>
    <row r="7" spans="1:10" ht="15.75" thickBot="1">
      <c r="A7" s="47"/>
      <c r="B7" s="33"/>
      <c r="C7" s="48"/>
      <c r="D7" s="48"/>
      <c r="E7" s="48"/>
      <c r="F7" s="43"/>
      <c r="G7" s="616" t="str">
        <f>MASCHERA!C8</f>
        <v>Avv. Angelo Rossi</v>
      </c>
      <c r="H7" s="617"/>
      <c r="I7" s="617"/>
      <c r="J7" s="618"/>
    </row>
    <row r="8" spans="1:10" ht="16.5" customHeight="1" thickBot="1">
      <c r="A8" s="619" t="s">
        <v>54</v>
      </c>
      <c r="B8" s="620"/>
      <c r="C8" s="620"/>
      <c r="D8" s="621"/>
      <c r="E8" s="622" t="s">
        <v>69</v>
      </c>
      <c r="F8" s="622"/>
      <c r="G8" s="623" t="s">
        <v>24</v>
      </c>
      <c r="H8" s="624"/>
      <c r="I8" s="625">
        <f>MASCHERA!V6</f>
        <v>10</v>
      </c>
      <c r="J8" s="626"/>
    </row>
    <row r="9" spans="1:10" ht="19.5" customHeight="1" thickTop="1">
      <c r="A9" s="596" t="s">
        <v>30</v>
      </c>
      <c r="B9" s="597"/>
      <c r="C9" s="597"/>
      <c r="D9" s="38">
        <f>I19</f>
        <v>133.91799999999998</v>
      </c>
      <c r="E9" s="36">
        <f>MASCHERA!J8</f>
        <v>10</v>
      </c>
      <c r="F9" s="44">
        <f>MASCHERA!J18</f>
        <v>0</v>
      </c>
      <c r="G9" s="598" t="s">
        <v>75</v>
      </c>
      <c r="H9" s="599"/>
      <c r="I9" s="600">
        <f>MASCHERA!V8</f>
        <v>1000</v>
      </c>
      <c r="J9" s="601"/>
    </row>
    <row r="10" spans="1:10" ht="16.5" thickBot="1">
      <c r="A10" s="602" t="s">
        <v>71</v>
      </c>
      <c r="B10" s="603"/>
      <c r="C10" s="603"/>
      <c r="D10" s="39">
        <f>I8</f>
        <v>10</v>
      </c>
      <c r="E10" s="37">
        <f>MASCHERA!J9</f>
        <v>22</v>
      </c>
      <c r="F10" s="45">
        <f>MASCHERA!J19</f>
        <v>0</v>
      </c>
      <c r="G10" s="604" t="s">
        <v>38</v>
      </c>
      <c r="H10" s="605"/>
      <c r="I10" s="606">
        <f>MASCHERA!V9</f>
        <v>10000</v>
      </c>
      <c r="J10" s="607"/>
    </row>
    <row r="11" spans="1:10" ht="18.75" thickBot="1">
      <c r="A11" s="572" t="s">
        <v>52</v>
      </c>
      <c r="B11" s="573"/>
      <c r="C11" s="573"/>
      <c r="D11" s="40">
        <v>0</v>
      </c>
      <c r="E11" s="37">
        <f>MASCHERA!J10</f>
        <v>40</v>
      </c>
      <c r="F11" s="45">
        <f>MASCHERA!J20</f>
        <v>0</v>
      </c>
      <c r="G11" s="574" t="s">
        <v>18</v>
      </c>
      <c r="H11" s="575"/>
      <c r="I11" s="575"/>
      <c r="J11" s="576"/>
    </row>
    <row r="12" spans="1:10" ht="16.5">
      <c r="A12" s="572" t="s">
        <v>70</v>
      </c>
      <c r="B12" s="573"/>
      <c r="C12" s="573"/>
      <c r="D12" s="40">
        <v>0</v>
      </c>
      <c r="E12" s="37">
        <f>MASCHERA!J11</f>
        <v>100</v>
      </c>
      <c r="F12" s="45">
        <f>MASCHERA!J21</f>
        <v>0</v>
      </c>
      <c r="G12" s="577" t="s">
        <v>19</v>
      </c>
      <c r="H12" s="578"/>
      <c r="I12" s="579">
        <f>IF(MASCHERA!A20=1,2.58,IF(MASCHERA!A20=2,3.62,IF(MASCHERA!A20=3,6.71)))</f>
        <v>6.71</v>
      </c>
      <c r="J12" s="580"/>
    </row>
    <row r="13" spans="1:10" ht="17.25" thickBot="1">
      <c r="A13" s="581" t="s">
        <v>53</v>
      </c>
      <c r="B13" s="582"/>
      <c r="C13" s="582"/>
      <c r="D13" s="41">
        <f>D12*10/100</f>
        <v>0</v>
      </c>
      <c r="E13" s="37">
        <f>MASCHERA!J12</f>
        <v>0</v>
      </c>
      <c r="F13" s="45">
        <f>MASCHERA!J22</f>
        <v>0</v>
      </c>
      <c r="G13" s="583" t="s">
        <v>22</v>
      </c>
      <c r="H13" s="584"/>
      <c r="I13" s="585">
        <f>MASCHERA!K29*2</f>
        <v>87.28</v>
      </c>
      <c r="J13" s="586"/>
    </row>
    <row r="14" spans="1:10" ht="18" thickTop="1" thickBot="1">
      <c r="A14" s="587" t="s">
        <v>74</v>
      </c>
      <c r="B14" s="588"/>
      <c r="C14" s="589"/>
      <c r="D14" s="52">
        <f>D9-D10+D11+D12+D13</f>
        <v>123.91799999999998</v>
      </c>
      <c r="E14" s="37">
        <f>MASCHERA!J13</f>
        <v>0</v>
      </c>
      <c r="F14" s="45">
        <f>MASCHERA!J23</f>
        <v>0</v>
      </c>
      <c r="G14" s="590" t="s">
        <v>26</v>
      </c>
      <c r="H14" s="591"/>
      <c r="I14" s="592">
        <f>SUM(I12:I13)</f>
        <v>93.99</v>
      </c>
      <c r="J14" s="593"/>
    </row>
    <row r="15" spans="1:10" ht="16.5">
      <c r="A15" s="8"/>
      <c r="B15" s="14"/>
      <c r="C15" s="14"/>
      <c r="D15" s="14"/>
      <c r="E15" s="35">
        <f>MASCHERA!J14</f>
        <v>0</v>
      </c>
      <c r="F15" s="45">
        <f>MASCHERA!J24</f>
        <v>0</v>
      </c>
      <c r="G15" s="558" t="s">
        <v>20</v>
      </c>
      <c r="H15" s="559"/>
      <c r="I15" s="594">
        <f>I13*10/100</f>
        <v>8.7279999999999998</v>
      </c>
      <c r="J15" s="595"/>
    </row>
    <row r="16" spans="1:10" ht="16.5">
      <c r="A16" s="8"/>
      <c r="B16" s="14"/>
      <c r="C16" s="14"/>
      <c r="D16" s="14"/>
      <c r="E16" s="35">
        <f>MASCHERA!J15</f>
        <v>0</v>
      </c>
      <c r="F16" s="45">
        <f>MASCHERA!J25</f>
        <v>0</v>
      </c>
      <c r="G16" s="558" t="s">
        <v>110</v>
      </c>
      <c r="H16" s="559"/>
      <c r="I16" s="570">
        <f>MASCHERA!G20</f>
        <v>29.2</v>
      </c>
      <c r="J16" s="571"/>
    </row>
    <row r="17" spans="1:10" ht="16.5">
      <c r="A17" s="8"/>
      <c r="B17" s="14"/>
      <c r="C17" s="14"/>
      <c r="D17" s="14"/>
      <c r="E17" s="35">
        <f>MASCHERA!J16</f>
        <v>0</v>
      </c>
      <c r="F17" s="45">
        <f>MASCHERA!J26</f>
        <v>0</v>
      </c>
      <c r="G17" s="558" t="s">
        <v>111</v>
      </c>
      <c r="H17" s="559"/>
      <c r="I17" s="560">
        <v>0</v>
      </c>
      <c r="J17" s="561"/>
    </row>
    <row r="18" spans="1:10" ht="16.5">
      <c r="A18" s="8"/>
      <c r="B18" s="14"/>
      <c r="C18" s="14"/>
      <c r="D18" s="14"/>
      <c r="E18" s="35">
        <f>MASCHERA!J17</f>
        <v>0</v>
      </c>
      <c r="F18" s="45">
        <f>MASCHERA!J27</f>
        <v>0</v>
      </c>
      <c r="G18" s="562" t="s">
        <v>73</v>
      </c>
      <c r="H18" s="563"/>
      <c r="I18" s="564">
        <f>IF((I14+I15+I16+I17)&gt;77.48,2,0)</f>
        <v>2</v>
      </c>
      <c r="J18" s="565"/>
    </row>
    <row r="19" spans="1:10" ht="15.75">
      <c r="A19" s="8"/>
      <c r="B19" s="14"/>
      <c r="C19" s="14"/>
      <c r="D19" s="14"/>
      <c r="E19" s="19"/>
      <c r="F19" s="19"/>
      <c r="G19" s="566" t="s">
        <v>11</v>
      </c>
      <c r="H19" s="567"/>
      <c r="I19" s="568">
        <f>SUM(I14:J18)</f>
        <v>133.91799999999998</v>
      </c>
      <c r="J19" s="569"/>
    </row>
    <row r="20" spans="1:10" ht="15.75" thickBot="1">
      <c r="A20" s="8"/>
      <c r="B20" s="14"/>
      <c r="C20" s="14"/>
      <c r="D20" s="14"/>
      <c r="E20" s="19"/>
      <c r="F20" s="19"/>
      <c r="G20" s="484" t="s">
        <v>28</v>
      </c>
      <c r="H20" s="485"/>
      <c r="I20" s="485"/>
      <c r="J20" s="486"/>
    </row>
    <row r="21" spans="1:10" ht="16.5" customHeight="1">
      <c r="A21" s="8"/>
      <c r="B21" s="14"/>
      <c r="C21" s="14"/>
      <c r="D21" s="14"/>
      <c r="E21" s="19"/>
      <c r="F21" s="19"/>
      <c r="G21" s="552"/>
      <c r="H21" s="552"/>
      <c r="I21" s="553"/>
      <c r="J21" s="554"/>
    </row>
    <row r="22" spans="1:10" ht="15.75" thickBot="1">
      <c r="A22" s="49"/>
      <c r="B22" s="50"/>
      <c r="C22" s="50"/>
      <c r="D22" s="50"/>
      <c r="E22" s="51"/>
      <c r="F22" s="51"/>
      <c r="G22" s="555"/>
      <c r="H22" s="555"/>
      <c r="I22" s="556"/>
      <c r="J22" s="557"/>
    </row>
  </sheetData>
  <sheetProtection sheet="1" objects="1" scenarios="1" selectLockedCells="1"/>
  <mergeCells count="46">
    <mergeCell ref="A1:J2"/>
    <mergeCell ref="A3:J3"/>
    <mergeCell ref="A4:A5"/>
    <mergeCell ref="B4:D4"/>
    <mergeCell ref="E4:F4"/>
    <mergeCell ref="G4:J4"/>
    <mergeCell ref="A6:C6"/>
    <mergeCell ref="D6:E6"/>
    <mergeCell ref="G6:J6"/>
    <mergeCell ref="G7:J7"/>
    <mergeCell ref="A8:D8"/>
    <mergeCell ref="E8:F8"/>
    <mergeCell ref="G8:H8"/>
    <mergeCell ref="I8:J8"/>
    <mergeCell ref="A9:C9"/>
    <mergeCell ref="G9:H9"/>
    <mergeCell ref="I9:J9"/>
    <mergeCell ref="A10:C10"/>
    <mergeCell ref="G10:H10"/>
    <mergeCell ref="I10:J10"/>
    <mergeCell ref="G16:H16"/>
    <mergeCell ref="I16:J16"/>
    <mergeCell ref="A11:C11"/>
    <mergeCell ref="G11:J11"/>
    <mergeCell ref="A12:C12"/>
    <mergeCell ref="G12:H12"/>
    <mergeCell ref="I12:J12"/>
    <mergeCell ref="A13:C13"/>
    <mergeCell ref="G13:H13"/>
    <mergeCell ref="I13:J13"/>
    <mergeCell ref="A14:C14"/>
    <mergeCell ref="G14:H14"/>
    <mergeCell ref="I14:J14"/>
    <mergeCell ref="G15:H15"/>
    <mergeCell ref="I15:J15"/>
    <mergeCell ref="G17:H17"/>
    <mergeCell ref="I17:J17"/>
    <mergeCell ref="G18:H18"/>
    <mergeCell ref="I18:J18"/>
    <mergeCell ref="G19:H19"/>
    <mergeCell ref="I19:J19"/>
    <mergeCell ref="G20:J20"/>
    <mergeCell ref="G21:H21"/>
    <mergeCell ref="I21:J21"/>
    <mergeCell ref="G22:H22"/>
    <mergeCell ref="I22:J2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4"/>
  <sheetViews>
    <sheetView workbookViewId="0">
      <selection activeCell="I8" sqref="I8:J8"/>
    </sheetView>
  </sheetViews>
  <sheetFormatPr defaultRowHeight="15"/>
  <cols>
    <col min="1" max="1" width="4.7109375" style="15" customWidth="1"/>
    <col min="2" max="2" width="9.140625" style="15"/>
    <col min="3" max="3" width="12" style="15" customWidth="1"/>
    <col min="4" max="4" width="12.5703125" style="15" customWidth="1"/>
    <col min="5" max="5" width="8.85546875" style="15" customWidth="1"/>
    <col min="6" max="6" width="7.28515625" style="15" customWidth="1"/>
    <col min="7" max="7" width="10.5703125" style="15" customWidth="1"/>
    <col min="8" max="8" width="6.140625" style="15" customWidth="1"/>
    <col min="9" max="9" width="3.5703125" style="15" customWidth="1"/>
    <col min="10" max="10" width="6.7109375" style="15" customWidth="1"/>
    <col min="11" max="16384" width="9.140625" style="15"/>
  </cols>
  <sheetData>
    <row r="1" spans="1:10" ht="21" customHeight="1">
      <c r="A1" s="752" t="s">
        <v>1</v>
      </c>
      <c r="B1" s="753"/>
      <c r="C1" s="753"/>
      <c r="D1" s="753"/>
      <c r="E1" s="753"/>
      <c r="F1" s="753"/>
      <c r="G1" s="753"/>
      <c r="H1" s="753"/>
      <c r="I1" s="753"/>
      <c r="J1" s="754"/>
    </row>
    <row r="2" spans="1:10" ht="21" customHeight="1" thickBot="1">
      <c r="A2" s="755"/>
      <c r="B2" s="756"/>
      <c r="C2" s="756"/>
      <c r="D2" s="756"/>
      <c r="E2" s="756"/>
      <c r="F2" s="756"/>
      <c r="G2" s="756"/>
      <c r="H2" s="756"/>
      <c r="I2" s="756"/>
      <c r="J2" s="757"/>
    </row>
    <row r="3" spans="1:10" ht="27.75" customHeight="1">
      <c r="A3" s="627" t="s">
        <v>40</v>
      </c>
      <c r="B3" s="628"/>
      <c r="C3" s="628"/>
      <c r="D3" s="628"/>
      <c r="E3" s="628"/>
      <c r="F3" s="628"/>
      <c r="G3" s="628"/>
      <c r="H3" s="628"/>
      <c r="I3" s="628"/>
      <c r="J3" s="629"/>
    </row>
    <row r="4" spans="1:10" ht="24.75" customHeight="1" thickBot="1">
      <c r="A4" s="351" t="s">
        <v>33</v>
      </c>
      <c r="B4" s="631">
        <f>MASCHERA!C6</f>
        <v>43466</v>
      </c>
      <c r="C4" s="632"/>
      <c r="D4" s="633"/>
      <c r="E4" s="634" t="s">
        <v>48</v>
      </c>
      <c r="F4" s="635"/>
      <c r="G4" s="749" t="str">
        <f>MASCHERA!C8</f>
        <v>Avv. Angelo Rossi</v>
      </c>
      <c r="H4" s="750"/>
      <c r="I4" s="750"/>
      <c r="J4" s="751"/>
    </row>
    <row r="5" spans="1:10" ht="6" customHeight="1" thickBot="1">
      <c r="A5" s="630"/>
      <c r="B5" s="14"/>
      <c r="C5" s="14"/>
      <c r="D5" s="14"/>
      <c r="E5" s="14"/>
      <c r="F5" s="14"/>
      <c r="G5" s="14"/>
      <c r="H5" s="14"/>
      <c r="I5" s="14"/>
      <c r="J5" s="46"/>
    </row>
    <row r="6" spans="1:10" ht="23.25" customHeight="1" thickBot="1">
      <c r="A6" s="608" t="s">
        <v>37</v>
      </c>
      <c r="B6" s="609"/>
      <c r="C6" s="610"/>
      <c r="D6" s="742">
        <f>I10</f>
        <v>10000</v>
      </c>
      <c r="E6" s="743"/>
      <c r="F6" s="42"/>
      <c r="G6" s="613" t="s">
        <v>17</v>
      </c>
      <c r="H6" s="614"/>
      <c r="I6" s="614"/>
      <c r="J6" s="615"/>
    </row>
    <row r="7" spans="1:10" ht="15.75" thickBot="1">
      <c r="A7" s="47"/>
      <c r="B7" s="33"/>
      <c r="C7" s="48"/>
      <c r="D7" s="48"/>
      <c r="E7" s="48"/>
      <c r="F7" s="43"/>
      <c r="G7" s="744" t="str">
        <f>MASCHERA!C8</f>
        <v>Avv. Angelo Rossi</v>
      </c>
      <c r="H7" s="745"/>
      <c r="I7" s="745"/>
      <c r="J7" s="746"/>
    </row>
    <row r="8" spans="1:10" ht="16.5" customHeight="1" thickBot="1">
      <c r="A8" s="619" t="s">
        <v>54</v>
      </c>
      <c r="B8" s="620"/>
      <c r="C8" s="620"/>
      <c r="D8" s="621"/>
      <c r="E8" s="622" t="s">
        <v>69</v>
      </c>
      <c r="F8" s="622"/>
      <c r="G8" s="623" t="s">
        <v>24</v>
      </c>
      <c r="H8" s="624"/>
      <c r="I8" s="747">
        <f>MASCHERA!V6</f>
        <v>10</v>
      </c>
      <c r="J8" s="748"/>
    </row>
    <row r="9" spans="1:10" ht="19.5" customHeight="1" thickTop="1">
      <c r="A9" s="596" t="s">
        <v>30</v>
      </c>
      <c r="B9" s="597"/>
      <c r="C9" s="597"/>
      <c r="D9" s="38">
        <f>I19</f>
        <v>185.27700000000002</v>
      </c>
      <c r="E9" s="36">
        <f>MASCHERA!J8</f>
        <v>10</v>
      </c>
      <c r="F9" s="44">
        <f>MASCHERA!J18</f>
        <v>0</v>
      </c>
      <c r="G9" s="738" t="s">
        <v>75</v>
      </c>
      <c r="H9" s="739"/>
      <c r="I9" s="740">
        <f>MASCHERA!V8</f>
        <v>1000</v>
      </c>
      <c r="J9" s="741"/>
    </row>
    <row r="10" spans="1:10" ht="16.5" thickBot="1">
      <c r="A10" s="602" t="s">
        <v>71</v>
      </c>
      <c r="B10" s="603"/>
      <c r="C10" s="603"/>
      <c r="D10" s="39">
        <f>I8</f>
        <v>10</v>
      </c>
      <c r="E10" s="37">
        <f>MASCHERA!J9</f>
        <v>22</v>
      </c>
      <c r="F10" s="45">
        <f>MASCHERA!J19</f>
        <v>0</v>
      </c>
      <c r="G10" s="604" t="s">
        <v>38</v>
      </c>
      <c r="H10" s="605"/>
      <c r="I10" s="606">
        <f>MASCHERA!V9</f>
        <v>10000</v>
      </c>
      <c r="J10" s="607"/>
    </row>
    <row r="11" spans="1:10" ht="18.75" thickBot="1">
      <c r="A11" s="572" t="s">
        <v>52</v>
      </c>
      <c r="B11" s="573"/>
      <c r="C11" s="573"/>
      <c r="D11" s="40">
        <v>0</v>
      </c>
      <c r="E11" s="37">
        <f>MASCHERA!J10</f>
        <v>40</v>
      </c>
      <c r="F11" s="45">
        <f>MASCHERA!J20</f>
        <v>0</v>
      </c>
      <c r="G11" s="574" t="s">
        <v>18</v>
      </c>
      <c r="H11" s="575"/>
      <c r="I11" s="575"/>
      <c r="J11" s="576"/>
    </row>
    <row r="12" spans="1:10" ht="16.5">
      <c r="A12" s="572" t="s">
        <v>70</v>
      </c>
      <c r="B12" s="573"/>
      <c r="C12" s="573"/>
      <c r="D12" s="40">
        <v>0</v>
      </c>
      <c r="E12" s="37">
        <f>MASCHERA!J11</f>
        <v>100</v>
      </c>
      <c r="F12" s="45">
        <f>MASCHERA!J21</f>
        <v>0</v>
      </c>
      <c r="G12" s="577" t="s">
        <v>19</v>
      </c>
      <c r="H12" s="578"/>
      <c r="I12" s="579">
        <f>IF(MASCHERA!A20=1,2.58,IF(MASCHERA!A20=2,3.62,IF(MASCHERA!A20=3,6.71)))/100*150</f>
        <v>10.065</v>
      </c>
      <c r="J12" s="580"/>
    </row>
    <row r="13" spans="1:10" ht="17.25" thickBot="1">
      <c r="A13" s="581" t="s">
        <v>53</v>
      </c>
      <c r="B13" s="582"/>
      <c r="C13" s="582"/>
      <c r="D13" s="41">
        <f>D12*10/100</f>
        <v>0</v>
      </c>
      <c r="E13" s="37">
        <f>MASCHERA!J12</f>
        <v>0</v>
      </c>
      <c r="F13" s="45">
        <f>MASCHERA!J22</f>
        <v>0</v>
      </c>
      <c r="G13" s="583" t="s">
        <v>22</v>
      </c>
      <c r="H13" s="584"/>
      <c r="I13" s="585">
        <f>MASCHERA!K29*2/100*150</f>
        <v>130.92000000000002</v>
      </c>
      <c r="J13" s="586"/>
    </row>
    <row r="14" spans="1:10" ht="18" thickTop="1" thickBot="1">
      <c r="A14" s="587" t="s">
        <v>74</v>
      </c>
      <c r="B14" s="588"/>
      <c r="C14" s="589"/>
      <c r="D14" s="52">
        <f>D9-D10+D11+D12+D13</f>
        <v>175.27700000000002</v>
      </c>
      <c r="E14" s="37">
        <f>MASCHERA!J13</f>
        <v>0</v>
      </c>
      <c r="F14" s="45">
        <f>MASCHERA!J23</f>
        <v>0</v>
      </c>
      <c r="G14" s="590" t="s">
        <v>26</v>
      </c>
      <c r="H14" s="591"/>
      <c r="I14" s="592">
        <f>SUM(I12:I13)</f>
        <v>140.98500000000001</v>
      </c>
      <c r="J14" s="593"/>
    </row>
    <row r="15" spans="1:10" ht="16.5">
      <c r="A15" s="8"/>
      <c r="B15" s="14"/>
      <c r="C15" s="14"/>
      <c r="D15" s="14"/>
      <c r="E15" s="35">
        <f>MASCHERA!J14</f>
        <v>0</v>
      </c>
      <c r="F15" s="45">
        <f>MASCHERA!J24</f>
        <v>0</v>
      </c>
      <c r="G15" s="558" t="s">
        <v>20</v>
      </c>
      <c r="H15" s="559"/>
      <c r="I15" s="594">
        <f>I13*10/100</f>
        <v>13.092000000000002</v>
      </c>
      <c r="J15" s="595"/>
    </row>
    <row r="16" spans="1:10" ht="16.5">
      <c r="A16" s="8"/>
      <c r="B16" s="14"/>
      <c r="C16" s="14"/>
      <c r="D16" s="14"/>
      <c r="E16" s="35">
        <f>MASCHERA!J15</f>
        <v>0</v>
      </c>
      <c r="F16" s="45">
        <f>MASCHERA!J25</f>
        <v>0</v>
      </c>
      <c r="G16" s="558" t="s">
        <v>34</v>
      </c>
      <c r="H16" s="559"/>
      <c r="I16" s="570">
        <v>0</v>
      </c>
      <c r="J16" s="571"/>
    </row>
    <row r="17" spans="1:10" ht="16.5">
      <c r="A17" s="8"/>
      <c r="B17" s="14"/>
      <c r="C17" s="14"/>
      <c r="D17" s="14"/>
      <c r="E17" s="35">
        <f>MASCHERA!J16</f>
        <v>0</v>
      </c>
      <c r="F17" s="45">
        <f>MASCHERA!J26</f>
        <v>0</v>
      </c>
      <c r="G17" s="558" t="s">
        <v>110</v>
      </c>
      <c r="H17" s="559"/>
      <c r="I17" s="560">
        <f>MASCHERA!G20</f>
        <v>29.2</v>
      </c>
      <c r="J17" s="561"/>
    </row>
    <row r="18" spans="1:10" ht="16.5">
      <c r="A18" s="8"/>
      <c r="B18" s="14"/>
      <c r="C18" s="14"/>
      <c r="D18" s="14"/>
      <c r="E18" s="35">
        <f>MASCHERA!J17</f>
        <v>0</v>
      </c>
      <c r="F18" s="45">
        <f>MASCHERA!J27</f>
        <v>0</v>
      </c>
      <c r="G18" s="562" t="s">
        <v>73</v>
      </c>
      <c r="H18" s="563"/>
      <c r="I18" s="564">
        <f>IF((I14+I15+I16+I17)&gt;77.48,2,0)</f>
        <v>2</v>
      </c>
      <c r="J18" s="565"/>
    </row>
    <row r="19" spans="1:10" ht="15.75">
      <c r="A19" s="8"/>
      <c r="B19" s="14"/>
      <c r="C19" s="14"/>
      <c r="D19" s="14"/>
      <c r="E19" s="19"/>
      <c r="F19" s="19"/>
      <c r="G19" s="566" t="s">
        <v>11</v>
      </c>
      <c r="H19" s="567"/>
      <c r="I19" s="568">
        <f>I14+I15+I16+I17+I18</f>
        <v>185.27700000000002</v>
      </c>
      <c r="J19" s="569"/>
    </row>
    <row r="20" spans="1:10" ht="15.75" thickBot="1">
      <c r="A20" s="8"/>
      <c r="B20" s="14"/>
      <c r="C20" s="14"/>
      <c r="D20" s="14"/>
      <c r="E20" s="19"/>
      <c r="F20" s="19"/>
      <c r="G20" s="484" t="s">
        <v>28</v>
      </c>
      <c r="H20" s="485"/>
      <c r="I20" s="485"/>
      <c r="J20" s="486"/>
    </row>
    <row r="21" spans="1:10" ht="16.5" customHeight="1">
      <c r="A21" s="8"/>
      <c r="B21" s="14"/>
      <c r="C21" s="14"/>
      <c r="D21" s="14"/>
      <c r="E21" s="19"/>
      <c r="F21" s="19"/>
      <c r="G21" s="552"/>
      <c r="H21" s="552"/>
      <c r="I21" s="553"/>
      <c r="J21" s="554"/>
    </row>
    <row r="22" spans="1:10" ht="15.75" thickBot="1">
      <c r="A22" s="49"/>
      <c r="B22" s="50"/>
      <c r="C22" s="50"/>
      <c r="D22" s="50"/>
      <c r="E22" s="51"/>
      <c r="F22" s="51"/>
      <c r="G22" s="555"/>
      <c r="H22" s="555"/>
      <c r="I22" s="556"/>
      <c r="J22" s="557"/>
    </row>
    <row r="23" spans="1:10" ht="15.75" customHeight="1">
      <c r="G23" s="726"/>
      <c r="H23" s="726"/>
      <c r="I23" s="727"/>
      <c r="J23" s="727"/>
    </row>
    <row r="24" spans="1:10">
      <c r="G24" s="16"/>
      <c r="H24" s="16"/>
      <c r="I24" s="17"/>
      <c r="J24" s="17"/>
    </row>
    <row r="25" spans="1:10" ht="15.75" customHeight="1">
      <c r="G25" s="34"/>
      <c r="H25" s="34"/>
      <c r="I25" s="34"/>
      <c r="J25" s="34"/>
    </row>
    <row r="26" spans="1:10" ht="15.75" customHeight="1">
      <c r="G26" s="34"/>
      <c r="H26" s="34"/>
      <c r="I26" s="34"/>
      <c r="J26" s="34"/>
    </row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spans="1:10" ht="15.75" customHeight="1"/>
    <row r="34" spans="1:10" ht="15.75" customHeight="1"/>
    <row r="35" spans="1:10" ht="15.75" customHeight="1"/>
    <row r="36" spans="1:10" ht="15.75" customHeight="1"/>
    <row r="37" spans="1:10" ht="15.75" customHeight="1"/>
    <row r="38" spans="1:10" ht="15.75" customHeight="1"/>
    <row r="39" spans="1:10" ht="15.75" customHeight="1"/>
    <row r="40" spans="1:10" ht="15.75" customHeight="1"/>
    <row r="41" spans="1:10" ht="15.75" customHeight="1"/>
    <row r="43" spans="1:10">
      <c r="I43" s="17"/>
    </row>
    <row r="44" spans="1:10" ht="15.75" thickBot="1">
      <c r="G44" s="16"/>
      <c r="H44" s="17"/>
      <c r="I44" s="17"/>
    </row>
    <row r="45" spans="1:10" ht="16.5" thickBot="1">
      <c r="A45" s="390" t="s">
        <v>58</v>
      </c>
      <c r="B45" s="391"/>
      <c r="C45" s="391"/>
      <c r="D45" s="391"/>
      <c r="E45" s="391"/>
      <c r="F45" s="391"/>
      <c r="G45" s="391"/>
      <c r="H45" s="391"/>
      <c r="I45" s="391"/>
      <c r="J45" s="392"/>
    </row>
    <row r="46" spans="1:10">
      <c r="F46" s="16"/>
      <c r="G46" s="16"/>
      <c r="H46" s="17"/>
      <c r="I46" s="17"/>
    </row>
    <row r="47" spans="1:10" ht="28.5">
      <c r="A47" s="728" t="s">
        <v>0</v>
      </c>
      <c r="B47" s="729"/>
      <c r="C47" s="729"/>
      <c r="D47" s="729"/>
      <c r="E47" s="729"/>
      <c r="F47" s="729"/>
      <c r="G47" s="729"/>
      <c r="H47" s="729"/>
      <c r="I47" s="730"/>
      <c r="J47" s="14"/>
    </row>
    <row r="48" spans="1:10" ht="21">
      <c r="A48" s="731" t="s">
        <v>1</v>
      </c>
      <c r="B48" s="732"/>
      <c r="C48" s="732"/>
      <c r="D48" s="732"/>
      <c r="E48" s="732"/>
      <c r="F48" s="732"/>
      <c r="G48" s="732"/>
      <c r="H48" s="732"/>
      <c r="I48" s="733"/>
    </row>
    <row r="49" spans="1:9" ht="3.75" customHeight="1" thickBot="1">
      <c r="A49" s="10"/>
      <c r="B49" s="10"/>
      <c r="C49" s="10"/>
      <c r="D49" s="10"/>
      <c r="E49" s="10"/>
      <c r="F49" s="10"/>
      <c r="G49" s="10"/>
      <c r="H49" s="10"/>
      <c r="I49" s="10"/>
    </row>
    <row r="50" spans="1:9" ht="21.75" thickBot="1">
      <c r="A50" s="10"/>
      <c r="B50" s="734" t="s">
        <v>39</v>
      </c>
      <c r="C50" s="735"/>
      <c r="D50" s="736" t="str">
        <f>G4</f>
        <v>Avv. Angelo Rossi</v>
      </c>
      <c r="E50" s="735"/>
      <c r="F50" s="735"/>
      <c r="G50" s="735"/>
      <c r="H50" s="735"/>
      <c r="I50" s="737"/>
    </row>
    <row r="51" spans="1:9" ht="6" customHeight="1" thickBot="1">
      <c r="A51" s="10"/>
      <c r="B51" s="10"/>
      <c r="C51" s="10"/>
      <c r="D51" s="10"/>
      <c r="E51" s="10"/>
      <c r="F51" s="10"/>
      <c r="G51" s="10"/>
      <c r="H51" s="10"/>
      <c r="I51" s="10"/>
    </row>
    <row r="52" spans="1:9" ht="34.5" thickBot="1">
      <c r="A52" s="723" t="str">
        <f>A3</f>
        <v>ESECUZIONE URGENTE</v>
      </c>
      <c r="B52" s="724"/>
      <c r="C52" s="724"/>
      <c r="D52" s="724"/>
      <c r="E52" s="724"/>
      <c r="F52" s="724"/>
      <c r="G52" s="724"/>
      <c r="H52" s="724"/>
      <c r="I52" s="725"/>
    </row>
    <row r="53" spans="1:9" ht="21.75" thickBot="1">
      <c r="E53" s="701" t="s">
        <v>37</v>
      </c>
      <c r="F53" s="701"/>
      <c r="G53" s="702"/>
      <c r="H53" s="703"/>
      <c r="I53" s="704"/>
    </row>
    <row r="54" spans="1:9" ht="5.25" customHeight="1">
      <c r="E54" s="10"/>
      <c r="F54" s="10"/>
      <c r="G54" s="10"/>
      <c r="H54" s="11"/>
      <c r="I54" s="10"/>
    </row>
    <row r="55" spans="1:9" ht="26.25">
      <c r="A55" s="705" t="s">
        <v>23</v>
      </c>
      <c r="B55" s="705"/>
      <c r="C55" s="705"/>
      <c r="D55" s="705"/>
      <c r="E55" s="705"/>
      <c r="F55" s="705"/>
      <c r="G55" s="705"/>
      <c r="H55" s="705"/>
      <c r="I55" s="705"/>
    </row>
    <row r="56" spans="1:9" ht="3" customHeight="1" thickBot="1"/>
    <row r="57" spans="1:9" ht="18.75" thickTop="1">
      <c r="A57" s="706" t="s">
        <v>17</v>
      </c>
      <c r="B57" s="707"/>
      <c r="C57" s="708"/>
      <c r="D57" s="14"/>
      <c r="E57" s="7" t="s">
        <v>36</v>
      </c>
      <c r="F57" s="709">
        <f>MASCHERA!C6</f>
        <v>43466</v>
      </c>
      <c r="G57" s="709"/>
      <c r="H57" s="709"/>
      <c r="I57" s="709"/>
    </row>
    <row r="58" spans="1:9">
      <c r="A58" s="710" t="str">
        <f>D50</f>
        <v>Avv. Angelo Rossi</v>
      </c>
      <c r="B58" s="711"/>
      <c r="C58" s="712"/>
      <c r="D58" s="14"/>
      <c r="E58" s="18"/>
      <c r="F58" s="18"/>
      <c r="G58" s="18"/>
      <c r="H58" s="14"/>
    </row>
    <row r="59" spans="1:9" ht="17.25">
      <c r="A59" s="713"/>
      <c r="B59" s="9" t="s">
        <v>24</v>
      </c>
      <c r="C59" s="20">
        <f>I8</f>
        <v>10</v>
      </c>
      <c r="D59" s="14"/>
      <c r="E59" s="714" t="s">
        <v>92</v>
      </c>
      <c r="F59" s="715"/>
      <c r="G59" s="715"/>
      <c r="H59" s="716"/>
    </row>
    <row r="60" spans="1:9" ht="17.25">
      <c r="A60" s="671"/>
      <c r="B60" s="12" t="s">
        <v>25</v>
      </c>
      <c r="C60" s="32">
        <f t="shared" ref="C60:C61" si="0">I9</f>
        <v>1000</v>
      </c>
      <c r="D60" s="14"/>
      <c r="E60" s="717" t="s">
        <v>89</v>
      </c>
      <c r="F60" s="718"/>
      <c r="G60" s="718"/>
      <c r="H60" s="719"/>
    </row>
    <row r="61" spans="1:9" ht="18" thickBot="1">
      <c r="A61" s="672"/>
      <c r="B61" s="9" t="s">
        <v>31</v>
      </c>
      <c r="C61" s="32">
        <f t="shared" si="0"/>
        <v>10000</v>
      </c>
      <c r="D61" s="14"/>
      <c r="E61" s="720" t="s">
        <v>90</v>
      </c>
      <c r="F61" s="721"/>
      <c r="G61" s="721"/>
      <c r="H61" s="722"/>
    </row>
    <row r="62" spans="1:9" ht="17.25" thickBot="1">
      <c r="A62" s="21"/>
      <c r="B62" s="13"/>
      <c r="C62" s="22"/>
      <c r="D62" s="14"/>
      <c r="E62" s="673"/>
      <c r="F62" s="674"/>
      <c r="G62" s="674"/>
      <c r="H62" s="675"/>
    </row>
    <row r="63" spans="1:9" ht="18.75" thickBot="1">
      <c r="A63" s="695" t="s">
        <v>18</v>
      </c>
      <c r="B63" s="696"/>
      <c r="C63" s="697"/>
      <c r="D63" s="14"/>
      <c r="E63" s="698" t="s">
        <v>93</v>
      </c>
      <c r="F63" s="699"/>
      <c r="G63" s="699"/>
      <c r="H63" s="700"/>
    </row>
    <row r="64" spans="1:9" ht="18" thickBot="1">
      <c r="A64" s="670"/>
      <c r="B64" s="1" t="s">
        <v>19</v>
      </c>
      <c r="C64" s="30">
        <f>I12</f>
        <v>10.065</v>
      </c>
      <c r="D64" s="14"/>
      <c r="E64" s="673"/>
      <c r="F64" s="674"/>
      <c r="G64" s="674"/>
      <c r="H64" s="675"/>
    </row>
    <row r="65" spans="1:10" ht="15.75">
      <c r="A65" s="671"/>
      <c r="B65" s="2" t="s">
        <v>22</v>
      </c>
      <c r="C65" s="550">
        <f>I13</f>
        <v>130.92000000000002</v>
      </c>
      <c r="D65" s="14"/>
      <c r="E65" s="676" t="s">
        <v>91</v>
      </c>
      <c r="F65" s="677"/>
      <c r="G65" s="677"/>
      <c r="H65" s="678"/>
    </row>
    <row r="66" spans="1:10" ht="15.75">
      <c r="A66" s="672"/>
      <c r="B66" s="3" t="s">
        <v>9</v>
      </c>
      <c r="C66" s="551"/>
      <c r="D66" s="14"/>
      <c r="E66" s="679"/>
      <c r="F66" s="680"/>
      <c r="G66" s="680"/>
      <c r="H66" s="681"/>
    </row>
    <row r="67" spans="1:10" ht="18" thickBot="1">
      <c r="A67" s="682" t="s">
        <v>26</v>
      </c>
      <c r="B67" s="683"/>
      <c r="C67" s="23">
        <f>SUM(C64:C66)</f>
        <v>140.98500000000001</v>
      </c>
      <c r="D67" s="14"/>
      <c r="E67" s="684"/>
      <c r="F67" s="685"/>
      <c r="G67" s="685"/>
      <c r="H67" s="686"/>
    </row>
    <row r="68" spans="1:10" ht="18" thickBot="1">
      <c r="A68" s="21"/>
      <c r="B68" s="4" t="s">
        <v>20</v>
      </c>
      <c r="C68" s="30">
        <f>C65*10/100</f>
        <v>13.092000000000002</v>
      </c>
      <c r="D68" s="14"/>
      <c r="E68" s="687" t="s">
        <v>54</v>
      </c>
      <c r="F68" s="688"/>
      <c r="G68" s="688"/>
      <c r="H68" s="689"/>
      <c r="I68" s="690"/>
    </row>
    <row r="69" spans="1:10" ht="17.25">
      <c r="A69" s="21"/>
      <c r="B69" s="31" t="s">
        <v>27</v>
      </c>
      <c r="C69" s="30">
        <f>I16</f>
        <v>0</v>
      </c>
      <c r="D69" s="14"/>
      <c r="E69" s="691" t="s">
        <v>30</v>
      </c>
      <c r="F69" s="692"/>
      <c r="G69" s="692"/>
      <c r="H69" s="664">
        <f>D9</f>
        <v>185.27700000000002</v>
      </c>
      <c r="I69" s="665"/>
    </row>
    <row r="70" spans="1:10" ht="17.25">
      <c r="A70" s="21"/>
      <c r="B70" s="5" t="s">
        <v>32</v>
      </c>
      <c r="C70" s="30">
        <f>I17</f>
        <v>29.2</v>
      </c>
      <c r="D70" s="14"/>
      <c r="E70" s="693" t="s">
        <v>71</v>
      </c>
      <c r="F70" s="694"/>
      <c r="G70" s="694"/>
      <c r="H70" s="664">
        <f>D10</f>
        <v>10</v>
      </c>
      <c r="I70" s="665"/>
    </row>
    <row r="71" spans="1:10" ht="17.25">
      <c r="A71" s="21"/>
      <c r="B71" s="6" t="s">
        <v>21</v>
      </c>
      <c r="C71" s="30">
        <f>I18</f>
        <v>2</v>
      </c>
      <c r="D71" s="14"/>
      <c r="E71" s="662" t="s">
        <v>52</v>
      </c>
      <c r="F71" s="663"/>
      <c r="G71" s="663"/>
      <c r="H71" s="664">
        <f>D11</f>
        <v>0</v>
      </c>
      <c r="I71" s="665"/>
    </row>
    <row r="72" spans="1:10" ht="15.75">
      <c r="A72" s="660" t="s">
        <v>11</v>
      </c>
      <c r="B72" s="661"/>
      <c r="C72" s="24">
        <f>SUM(C67:C71)</f>
        <v>185.27700000000002</v>
      </c>
      <c r="D72" s="14"/>
      <c r="E72" s="662" t="s">
        <v>70</v>
      </c>
      <c r="F72" s="663"/>
      <c r="G72" s="663"/>
      <c r="H72" s="664">
        <f>D12</f>
        <v>0</v>
      </c>
      <c r="I72" s="665"/>
    </row>
    <row r="73" spans="1:10" ht="15.75" thickBot="1">
      <c r="A73" s="444" t="s">
        <v>28</v>
      </c>
      <c r="B73" s="445"/>
      <c r="C73" s="446"/>
      <c r="D73" s="14"/>
      <c r="E73" s="666" t="s">
        <v>53</v>
      </c>
      <c r="F73" s="667"/>
      <c r="G73" s="667"/>
      <c r="H73" s="664">
        <f>D13</f>
        <v>0</v>
      </c>
      <c r="I73" s="665"/>
    </row>
    <row r="74" spans="1:10" ht="16.5" thickBot="1">
      <c r="A74" s="447"/>
      <c r="B74" s="448"/>
      <c r="C74" s="449"/>
      <c r="E74" s="587" t="s">
        <v>72</v>
      </c>
      <c r="F74" s="588"/>
      <c r="G74" s="588"/>
      <c r="H74" s="668">
        <f>H69-H70+H71+H72+H73</f>
        <v>175.27700000000002</v>
      </c>
      <c r="I74" s="669"/>
    </row>
    <row r="75" spans="1:10">
      <c r="A75" s="640" t="s">
        <v>29</v>
      </c>
      <c r="B75" s="641"/>
      <c r="C75" s="642"/>
    </row>
    <row r="77" spans="1:10" ht="18.75">
      <c r="A77" s="643" t="s">
        <v>60</v>
      </c>
      <c r="B77" s="643"/>
      <c r="C77" s="643"/>
      <c r="D77" s="643"/>
      <c r="E77" s="643"/>
      <c r="F77" s="643"/>
      <c r="G77" s="643"/>
      <c r="H77" s="643"/>
      <c r="I77" s="643"/>
      <c r="J77" s="643"/>
    </row>
    <row r="78" spans="1:10" ht="19.5" thickBot="1">
      <c r="A78" s="644" t="s">
        <v>59</v>
      </c>
      <c r="B78" s="644"/>
      <c r="C78" s="644"/>
      <c r="D78" s="644"/>
      <c r="E78" s="645" t="s">
        <v>61</v>
      </c>
      <c r="F78" s="646"/>
      <c r="G78" s="646"/>
      <c r="H78" s="646"/>
      <c r="I78" s="646"/>
      <c r="J78" s="647"/>
    </row>
    <row r="79" spans="1:10">
      <c r="A79" s="648"/>
      <c r="B79" s="649"/>
      <c r="C79" s="649"/>
      <c r="D79" s="650"/>
      <c r="E79" s="654"/>
      <c r="F79" s="655"/>
      <c r="G79" s="655"/>
      <c r="H79" s="655"/>
      <c r="I79" s="655"/>
      <c r="J79" s="656"/>
    </row>
    <row r="80" spans="1:10" ht="15.75" thickBot="1">
      <c r="A80" s="651"/>
      <c r="B80" s="652"/>
      <c r="C80" s="652"/>
      <c r="D80" s="653"/>
      <c r="E80" s="657"/>
      <c r="F80" s="658"/>
      <c r="G80" s="658"/>
      <c r="H80" s="658"/>
      <c r="I80" s="658"/>
      <c r="J80" s="659"/>
    </row>
    <row r="81" spans="1:10" ht="15.75">
      <c r="A81" s="432" t="s">
        <v>64</v>
      </c>
      <c r="B81" s="432"/>
      <c r="C81" s="432"/>
      <c r="D81" s="432"/>
      <c r="E81" s="432"/>
      <c r="F81" s="432"/>
      <c r="G81" s="432"/>
      <c r="H81" s="432"/>
      <c r="I81" s="432"/>
      <c r="J81" s="432"/>
    </row>
    <row r="82" spans="1:10" ht="28.5" customHeight="1">
      <c r="A82" s="28" t="s">
        <v>62</v>
      </c>
      <c r="B82" s="28"/>
      <c r="C82" s="28"/>
      <c r="D82" s="28"/>
      <c r="E82" s="639" t="s">
        <v>63</v>
      </c>
      <c r="F82" s="639"/>
      <c r="G82" s="639"/>
      <c r="H82" s="639"/>
      <c r="I82" s="639"/>
      <c r="J82" s="639"/>
    </row>
    <row r="83" spans="1:10" ht="15.75">
      <c r="A83" s="28"/>
      <c r="B83" s="28"/>
      <c r="C83" s="28"/>
      <c r="D83" s="28"/>
      <c r="E83" s="28"/>
      <c r="F83" s="28"/>
      <c r="G83" s="28"/>
      <c r="H83" s="28"/>
      <c r="I83" s="28"/>
      <c r="J83" s="28"/>
    </row>
    <row r="84" spans="1:10" ht="37.5" customHeight="1">
      <c r="A84" s="28"/>
      <c r="B84" s="28"/>
      <c r="C84" s="28"/>
      <c r="D84" s="28"/>
      <c r="E84" s="29"/>
      <c r="F84" s="29"/>
      <c r="G84" s="29"/>
      <c r="H84" s="29"/>
      <c r="I84" s="29"/>
      <c r="J84" s="29"/>
    </row>
  </sheetData>
  <sheetProtection sheet="1" objects="1" scenarios="1" selectLockedCells="1"/>
  <mergeCells count="97">
    <mergeCell ref="A1:J2"/>
    <mergeCell ref="A3:J3"/>
    <mergeCell ref="A4:A5"/>
    <mergeCell ref="B4:D4"/>
    <mergeCell ref="E4:F4"/>
    <mergeCell ref="G4:J4"/>
    <mergeCell ref="A6:C6"/>
    <mergeCell ref="D6:E6"/>
    <mergeCell ref="G6:J6"/>
    <mergeCell ref="G7:J7"/>
    <mergeCell ref="A8:D8"/>
    <mergeCell ref="E8:F8"/>
    <mergeCell ref="G8:H8"/>
    <mergeCell ref="I8:J8"/>
    <mergeCell ref="A9:C9"/>
    <mergeCell ref="G9:H9"/>
    <mergeCell ref="I9:J9"/>
    <mergeCell ref="A10:C10"/>
    <mergeCell ref="G10:H10"/>
    <mergeCell ref="I10:J10"/>
    <mergeCell ref="G16:H16"/>
    <mergeCell ref="I16:J16"/>
    <mergeCell ref="A11:C11"/>
    <mergeCell ref="G11:J11"/>
    <mergeCell ref="A12:C12"/>
    <mergeCell ref="G12:H12"/>
    <mergeCell ref="I12:J12"/>
    <mergeCell ref="A13:C13"/>
    <mergeCell ref="G13:H13"/>
    <mergeCell ref="I13:J13"/>
    <mergeCell ref="A14:C14"/>
    <mergeCell ref="G14:H14"/>
    <mergeCell ref="I14:J14"/>
    <mergeCell ref="G15:H15"/>
    <mergeCell ref="I15:J15"/>
    <mergeCell ref="G17:H17"/>
    <mergeCell ref="I17:J17"/>
    <mergeCell ref="G18:H18"/>
    <mergeCell ref="I18:J18"/>
    <mergeCell ref="G19:H19"/>
    <mergeCell ref="I19:J19"/>
    <mergeCell ref="A52:I52"/>
    <mergeCell ref="G20:J20"/>
    <mergeCell ref="G21:H21"/>
    <mergeCell ref="I21:J21"/>
    <mergeCell ref="G22:H22"/>
    <mergeCell ref="I22:J22"/>
    <mergeCell ref="G23:H23"/>
    <mergeCell ref="I23:J23"/>
    <mergeCell ref="A45:J45"/>
    <mergeCell ref="A47:I47"/>
    <mergeCell ref="A48:I48"/>
    <mergeCell ref="B50:C50"/>
    <mergeCell ref="D50:I50"/>
    <mergeCell ref="A63:C63"/>
    <mergeCell ref="E63:H63"/>
    <mergeCell ref="E53:G53"/>
    <mergeCell ref="H53:I53"/>
    <mergeCell ref="A55:I55"/>
    <mergeCell ref="A57:C57"/>
    <mergeCell ref="F57:I57"/>
    <mergeCell ref="A58:C58"/>
    <mergeCell ref="A59:A61"/>
    <mergeCell ref="E59:H59"/>
    <mergeCell ref="E60:H60"/>
    <mergeCell ref="E61:H61"/>
    <mergeCell ref="E62:H62"/>
    <mergeCell ref="E71:G71"/>
    <mergeCell ref="H71:I71"/>
    <mergeCell ref="A64:A66"/>
    <mergeCell ref="E64:H64"/>
    <mergeCell ref="C65:C66"/>
    <mergeCell ref="E65:H65"/>
    <mergeCell ref="E66:H66"/>
    <mergeCell ref="A67:B67"/>
    <mergeCell ref="E67:H67"/>
    <mergeCell ref="E68:I68"/>
    <mergeCell ref="E69:G69"/>
    <mergeCell ref="H69:I69"/>
    <mergeCell ref="E70:G70"/>
    <mergeCell ref="H70:I70"/>
    <mergeCell ref="A72:B72"/>
    <mergeCell ref="E72:G72"/>
    <mergeCell ref="H72:I72"/>
    <mergeCell ref="A73:C74"/>
    <mergeCell ref="E73:G73"/>
    <mergeCell ref="H73:I73"/>
    <mergeCell ref="E74:G74"/>
    <mergeCell ref="H74:I74"/>
    <mergeCell ref="A81:J81"/>
    <mergeCell ref="E82:J82"/>
    <mergeCell ref="A75:C75"/>
    <mergeCell ref="A77:J77"/>
    <mergeCell ref="A78:D78"/>
    <mergeCell ref="E78:J78"/>
    <mergeCell ref="A79:D80"/>
    <mergeCell ref="E79:J80"/>
  </mergeCells>
  <pageMargins left="0.7" right="0.7" top="0.75" bottom="0.75" header="0.3" footer="0.3"/>
  <pageSetup paperSize="9" orientation="portrait" r:id="rId1"/>
  <rowBreaks count="1" manualBreakCount="1">
    <brk id="44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5"/>
  <sheetViews>
    <sheetView workbookViewId="0">
      <selection activeCell="G25" sqref="G25"/>
    </sheetView>
  </sheetViews>
  <sheetFormatPr defaultRowHeight="15"/>
  <cols>
    <col min="1" max="1" width="4.7109375" style="53" customWidth="1"/>
    <col min="2" max="2" width="9.140625" style="53"/>
    <col min="3" max="3" width="12" style="53" customWidth="1"/>
    <col min="4" max="4" width="12.5703125" style="53" customWidth="1"/>
    <col min="5" max="5" width="8.85546875" style="53" customWidth="1"/>
    <col min="6" max="6" width="7.28515625" style="53" customWidth="1"/>
    <col min="7" max="7" width="10.5703125" style="53" customWidth="1"/>
    <col min="8" max="8" width="6.140625" style="53" customWidth="1"/>
    <col min="9" max="9" width="3.5703125" style="53" customWidth="1"/>
    <col min="10" max="10" width="6.7109375" style="53" customWidth="1"/>
    <col min="11" max="16384" width="9.140625" style="53"/>
  </cols>
  <sheetData>
    <row r="1" spans="1:10" ht="21" customHeight="1">
      <c r="A1" s="752" t="s">
        <v>1</v>
      </c>
      <c r="B1" s="753"/>
      <c r="C1" s="753"/>
      <c r="D1" s="753"/>
      <c r="E1" s="753"/>
      <c r="F1" s="753"/>
      <c r="G1" s="753"/>
      <c r="H1" s="753"/>
      <c r="I1" s="753"/>
      <c r="J1" s="754"/>
    </row>
    <row r="2" spans="1:10" ht="21" customHeight="1" thickBot="1">
      <c r="A2" s="755"/>
      <c r="B2" s="756"/>
      <c r="C2" s="756"/>
      <c r="D2" s="756"/>
      <c r="E2" s="756"/>
      <c r="F2" s="756"/>
      <c r="G2" s="756"/>
      <c r="H2" s="756"/>
      <c r="I2" s="756"/>
      <c r="J2" s="757"/>
    </row>
    <row r="3" spans="1:10" ht="27.75" customHeight="1" thickBot="1">
      <c r="A3" s="809" t="s">
        <v>42</v>
      </c>
      <c r="B3" s="810"/>
      <c r="C3" s="810"/>
      <c r="D3" s="810"/>
      <c r="E3" s="810"/>
      <c r="F3" s="810"/>
      <c r="G3" s="810"/>
      <c r="H3" s="810"/>
      <c r="I3" s="810"/>
      <c r="J3" s="811"/>
    </row>
    <row r="4" spans="1:10" ht="24.75" customHeight="1" thickBot="1">
      <c r="A4" s="351" t="s">
        <v>33</v>
      </c>
      <c r="B4" s="812">
        <f>MASCHERA!C6</f>
        <v>43466</v>
      </c>
      <c r="C4" s="813"/>
      <c r="D4" s="814"/>
      <c r="E4" s="634" t="s">
        <v>48</v>
      </c>
      <c r="F4" s="635"/>
      <c r="G4" s="815" t="str">
        <f>MASCHERA!C8</f>
        <v>Avv. Angelo Rossi</v>
      </c>
      <c r="H4" s="816"/>
      <c r="I4" s="816"/>
      <c r="J4" s="817"/>
    </row>
    <row r="5" spans="1:10" ht="6" customHeight="1" thickBot="1">
      <c r="A5" s="630"/>
      <c r="B5" s="54"/>
      <c r="C5" s="54"/>
      <c r="D5" s="54"/>
      <c r="E5" s="54"/>
      <c r="F5" s="54"/>
      <c r="G5" s="54"/>
      <c r="H5" s="54"/>
      <c r="I5" s="54"/>
      <c r="J5" s="55"/>
    </row>
    <row r="6" spans="1:10" ht="23.25" customHeight="1" thickBot="1">
      <c r="A6" s="537" t="s">
        <v>77</v>
      </c>
      <c r="B6" s="538"/>
      <c r="C6" s="796"/>
      <c r="D6" s="611"/>
      <c r="E6" s="612"/>
      <c r="F6" s="42"/>
      <c r="G6" s="797" t="s">
        <v>17</v>
      </c>
      <c r="H6" s="798"/>
      <c r="I6" s="798"/>
      <c r="J6" s="799"/>
    </row>
    <row r="7" spans="1:10" ht="15.75" thickBot="1">
      <c r="A7" s="56"/>
      <c r="B7" s="57"/>
      <c r="C7" s="58"/>
      <c r="D7" s="58"/>
      <c r="E7" s="58"/>
      <c r="F7" s="43"/>
      <c r="G7" s="800" t="str">
        <f>MASCHERA!C8</f>
        <v>Avv. Angelo Rossi</v>
      </c>
      <c r="H7" s="801"/>
      <c r="I7" s="801"/>
      <c r="J7" s="802"/>
    </row>
    <row r="8" spans="1:10" ht="16.5" customHeight="1" thickBot="1">
      <c r="A8" s="803" t="s">
        <v>54</v>
      </c>
      <c r="B8" s="804"/>
      <c r="C8" s="804"/>
      <c r="D8" s="805"/>
      <c r="E8" s="806" t="s">
        <v>69</v>
      </c>
      <c r="F8" s="806"/>
      <c r="G8" s="509" t="s">
        <v>24</v>
      </c>
      <c r="H8" s="510"/>
      <c r="I8" s="807"/>
      <c r="J8" s="808"/>
    </row>
    <row r="9" spans="1:10" ht="19.5" customHeight="1" thickTop="1">
      <c r="A9" s="786" t="s">
        <v>78</v>
      </c>
      <c r="B9" s="787"/>
      <c r="C9" s="787"/>
      <c r="D9" s="59">
        <f>I19</f>
        <v>72.84</v>
      </c>
      <c r="E9" s="60">
        <f>MASCHERA!J8</f>
        <v>10</v>
      </c>
      <c r="F9" s="61">
        <f>MASCHERA!J18</f>
        <v>0</v>
      </c>
      <c r="G9" s="788" t="s">
        <v>25</v>
      </c>
      <c r="H9" s="789"/>
      <c r="I9" s="790"/>
      <c r="J9" s="791"/>
    </row>
    <row r="10" spans="1:10" ht="15.75" thickBot="1">
      <c r="A10" s="776" t="s">
        <v>52</v>
      </c>
      <c r="B10" s="777"/>
      <c r="C10" s="777"/>
      <c r="D10" s="62">
        <v>0</v>
      </c>
      <c r="E10" s="63">
        <f>MASCHERA!J9</f>
        <v>22</v>
      </c>
      <c r="F10" s="64">
        <f>MASCHERA!J19</f>
        <v>0</v>
      </c>
      <c r="G10" s="792" t="s">
        <v>76</v>
      </c>
      <c r="H10" s="793"/>
      <c r="I10" s="794"/>
      <c r="J10" s="795"/>
    </row>
    <row r="11" spans="1:10" ht="18.75" thickBot="1">
      <c r="A11" s="776" t="s">
        <v>70</v>
      </c>
      <c r="B11" s="777"/>
      <c r="C11" s="777"/>
      <c r="D11" s="62">
        <v>0</v>
      </c>
      <c r="E11" s="63">
        <f>MASCHERA!J10</f>
        <v>40</v>
      </c>
      <c r="F11" s="64">
        <f>MASCHERA!J20</f>
        <v>0</v>
      </c>
      <c r="G11" s="778" t="s">
        <v>18</v>
      </c>
      <c r="H11" s="779"/>
      <c r="I11" s="779"/>
      <c r="J11" s="780"/>
    </row>
    <row r="12" spans="1:10" ht="16.5">
      <c r="A12" s="758"/>
      <c r="B12" s="759"/>
      <c r="C12" s="759"/>
      <c r="D12" s="760"/>
      <c r="E12" s="63">
        <f>MASCHERA!J11</f>
        <v>100</v>
      </c>
      <c r="F12" s="64">
        <f>MASCHERA!J21</f>
        <v>0</v>
      </c>
      <c r="G12" s="781" t="s">
        <v>19</v>
      </c>
      <c r="H12" s="782"/>
      <c r="I12" s="783">
        <v>0</v>
      </c>
      <c r="J12" s="784"/>
    </row>
    <row r="13" spans="1:10" ht="17.25" thickBot="1">
      <c r="A13" s="761"/>
      <c r="B13" s="762"/>
      <c r="C13" s="762"/>
      <c r="D13" s="763"/>
      <c r="E13" s="63">
        <f>MASCHERA!J12</f>
        <v>0</v>
      </c>
      <c r="F13" s="64">
        <f>MASCHERA!J22</f>
        <v>0</v>
      </c>
      <c r="G13" s="470" t="s">
        <v>22</v>
      </c>
      <c r="H13" s="471"/>
      <c r="I13" s="585">
        <f>MASCHERA!K29</f>
        <v>43.64</v>
      </c>
      <c r="J13" s="586"/>
    </row>
    <row r="14" spans="1:10" ht="17.25" thickBot="1">
      <c r="A14" s="464" t="s">
        <v>79</v>
      </c>
      <c r="B14" s="465"/>
      <c r="C14" s="785"/>
      <c r="D14" s="65">
        <f>D9-D10+D11+A12+D13</f>
        <v>72.84</v>
      </c>
      <c r="E14" s="63">
        <f>MASCHERA!J13</f>
        <v>0</v>
      </c>
      <c r="F14" s="64">
        <f>MASCHERA!J23</f>
        <v>0</v>
      </c>
      <c r="G14" s="365" t="s">
        <v>26</v>
      </c>
      <c r="H14" s="366"/>
      <c r="I14" s="373">
        <f>SUM(I12:I13)</f>
        <v>43.64</v>
      </c>
      <c r="J14" s="374"/>
    </row>
    <row r="15" spans="1:10" ht="16.5">
      <c r="A15" s="66"/>
      <c r="B15" s="54"/>
      <c r="C15" s="54"/>
      <c r="D15" s="54"/>
      <c r="E15" s="67">
        <f>MASCHERA!J14</f>
        <v>0</v>
      </c>
      <c r="F15" s="64">
        <f>MASCHERA!J24</f>
        <v>0</v>
      </c>
      <c r="G15" s="375" t="s">
        <v>20</v>
      </c>
      <c r="H15" s="376"/>
      <c r="I15" s="363">
        <v>0</v>
      </c>
      <c r="J15" s="364"/>
    </row>
    <row r="16" spans="1:10" ht="16.5">
      <c r="A16" s="8"/>
      <c r="B16" s="14"/>
      <c r="C16" s="14"/>
      <c r="D16" s="54"/>
      <c r="E16" s="67">
        <f>MASCHERA!J15</f>
        <v>0</v>
      </c>
      <c r="F16" s="64">
        <f>MASCHERA!J25</f>
        <v>0</v>
      </c>
      <c r="G16" s="375" t="s">
        <v>34</v>
      </c>
      <c r="H16" s="376"/>
      <c r="I16" s="480"/>
      <c r="J16" s="481"/>
    </row>
    <row r="17" spans="1:10" ht="16.5">
      <c r="A17" s="8"/>
      <c r="B17" s="14"/>
      <c r="C17" s="14"/>
      <c r="D17" s="54"/>
      <c r="E17" s="67">
        <f>MASCHERA!J16</f>
        <v>0</v>
      </c>
      <c r="F17" s="64">
        <f>MASCHERA!J26</f>
        <v>0</v>
      </c>
      <c r="G17" s="375" t="s">
        <v>32</v>
      </c>
      <c r="H17" s="376"/>
      <c r="I17" s="371">
        <f>MASCHERA!G20</f>
        <v>29.2</v>
      </c>
      <c r="J17" s="372"/>
    </row>
    <row r="18" spans="1:10" ht="16.5">
      <c r="A18" s="8"/>
      <c r="B18" s="14"/>
      <c r="C18" s="14"/>
      <c r="D18" s="54"/>
      <c r="E18" s="67">
        <f>MASCHERA!J17</f>
        <v>0</v>
      </c>
      <c r="F18" s="64">
        <f>MASCHERA!J27</f>
        <v>0</v>
      </c>
      <c r="G18" s="772" t="s">
        <v>73</v>
      </c>
      <c r="H18" s="773"/>
      <c r="I18" s="774">
        <f>IF((I14+I15+I16+I17)&gt;77.48,2,0)</f>
        <v>0</v>
      </c>
      <c r="J18" s="775"/>
    </row>
    <row r="19" spans="1:10">
      <c r="A19" s="8"/>
      <c r="B19" s="14"/>
      <c r="C19" s="14"/>
      <c r="D19" s="54"/>
      <c r="E19" s="68"/>
      <c r="F19" s="68"/>
      <c r="G19" s="472" t="s">
        <v>11</v>
      </c>
      <c r="H19" s="473"/>
      <c r="I19" s="482">
        <f>I14+I15+I16+I17+I18</f>
        <v>72.84</v>
      </c>
      <c r="J19" s="483"/>
    </row>
    <row r="20" spans="1:10" ht="15.75" thickBot="1">
      <c r="A20" s="8"/>
      <c r="B20" s="14"/>
      <c r="C20" s="14"/>
      <c r="D20" s="54"/>
      <c r="E20" s="68"/>
      <c r="F20" s="68"/>
      <c r="G20" s="484" t="s">
        <v>28</v>
      </c>
      <c r="H20" s="485"/>
      <c r="I20" s="485"/>
      <c r="J20" s="486"/>
    </row>
    <row r="21" spans="1:10" ht="16.5" customHeight="1">
      <c r="A21" s="8"/>
      <c r="B21" s="14"/>
      <c r="C21" s="14"/>
      <c r="D21" s="54"/>
      <c r="E21" s="68"/>
      <c r="F21" s="68"/>
      <c r="G21" s="478"/>
      <c r="H21" s="478"/>
      <c r="I21" s="487"/>
      <c r="J21" s="488"/>
    </row>
    <row r="22" spans="1:10" ht="15.75" thickBot="1">
      <c r="A22" s="69"/>
      <c r="B22" s="70"/>
      <c r="C22" s="70"/>
      <c r="D22" s="70"/>
      <c r="E22" s="71"/>
      <c r="F22" s="71"/>
      <c r="G22" s="768"/>
      <c r="H22" s="768"/>
      <c r="I22" s="769"/>
      <c r="J22" s="770"/>
    </row>
    <row r="23" spans="1:10" ht="15.75" customHeight="1">
      <c r="G23" s="346"/>
      <c r="H23" s="346"/>
      <c r="I23" s="771"/>
      <c r="J23" s="771"/>
    </row>
    <row r="24" spans="1:10">
      <c r="G24" s="72"/>
      <c r="H24" s="72"/>
      <c r="I24" s="73"/>
      <c r="J24" s="73"/>
    </row>
    <row r="25" spans="1:10" ht="15.75" customHeight="1">
      <c r="G25" s="34"/>
      <c r="H25" s="34"/>
      <c r="I25" s="34"/>
      <c r="J25" s="34"/>
    </row>
    <row r="26" spans="1:10" ht="15.75" customHeight="1">
      <c r="G26" s="34"/>
      <c r="H26" s="34"/>
      <c r="I26" s="34"/>
      <c r="J26" s="34"/>
    </row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spans="1:10" ht="15.75" customHeight="1"/>
    <row r="34" spans="1:10" ht="15.75" customHeight="1"/>
    <row r="35" spans="1:10" ht="15.75" customHeight="1"/>
    <row r="36" spans="1:10" ht="15.75" customHeight="1"/>
    <row r="37" spans="1:10" ht="15.75" customHeight="1"/>
    <row r="39" spans="1:10">
      <c r="I39" s="73"/>
    </row>
    <row r="40" spans="1:10" ht="15.75" thickBot="1">
      <c r="G40" s="72"/>
      <c r="H40" s="73"/>
      <c r="I40" s="73"/>
    </row>
    <row r="41" spans="1:10" ht="16.5" thickBot="1">
      <c r="A41" s="390" t="s">
        <v>58</v>
      </c>
      <c r="B41" s="391"/>
      <c r="C41" s="391"/>
      <c r="D41" s="391"/>
      <c r="E41" s="391"/>
      <c r="F41" s="391"/>
      <c r="G41" s="391"/>
      <c r="H41" s="391"/>
      <c r="I41" s="391"/>
      <c r="J41" s="392"/>
    </row>
    <row r="42" spans="1:10">
      <c r="F42" s="72"/>
      <c r="G42" s="72"/>
      <c r="H42" s="73"/>
      <c r="I42" s="73"/>
    </row>
    <row r="43" spans="1:10" ht="28.5">
      <c r="A43" s="393" t="s">
        <v>0</v>
      </c>
      <c r="B43" s="394"/>
      <c r="C43" s="394"/>
      <c r="D43" s="394"/>
      <c r="E43" s="394"/>
      <c r="F43" s="394"/>
      <c r="G43" s="394"/>
      <c r="H43" s="394"/>
      <c r="I43" s="395"/>
      <c r="J43" s="54"/>
    </row>
    <row r="44" spans="1:10" ht="21">
      <c r="A44" s="396" t="s">
        <v>1</v>
      </c>
      <c r="B44" s="397"/>
      <c r="C44" s="397"/>
      <c r="D44" s="397"/>
      <c r="E44" s="397"/>
      <c r="F44" s="397"/>
      <c r="G44" s="397"/>
      <c r="H44" s="397"/>
      <c r="I44" s="398"/>
    </row>
    <row r="45" spans="1:10" ht="3.75" customHeight="1" thickBot="1">
      <c r="A45" s="74"/>
      <c r="B45" s="74"/>
      <c r="C45" s="74"/>
      <c r="D45" s="74"/>
      <c r="E45" s="74"/>
      <c r="F45" s="74"/>
      <c r="G45" s="74"/>
      <c r="H45" s="74"/>
      <c r="I45" s="74"/>
    </row>
    <row r="46" spans="1:10" ht="21.75" thickBot="1">
      <c r="A46" s="74"/>
      <c r="B46" s="367" t="s">
        <v>39</v>
      </c>
      <c r="C46" s="368"/>
      <c r="D46" s="369" t="str">
        <f>G4</f>
        <v>Avv. Angelo Rossi</v>
      </c>
      <c r="E46" s="368"/>
      <c r="F46" s="368"/>
      <c r="G46" s="368"/>
      <c r="H46" s="368"/>
      <c r="I46" s="370"/>
    </row>
    <row r="47" spans="1:10" ht="6" customHeight="1" thickBot="1">
      <c r="A47" s="74"/>
      <c r="B47" s="74"/>
      <c r="C47" s="74"/>
      <c r="D47" s="74"/>
      <c r="E47" s="74"/>
      <c r="F47" s="74"/>
      <c r="G47" s="74"/>
      <c r="H47" s="74"/>
      <c r="I47" s="74"/>
    </row>
    <row r="48" spans="1:10" ht="34.5" thickBot="1">
      <c r="A48" s="399" t="str">
        <f>A3</f>
        <v>NOTIFICAZIONE NON URGENTE</v>
      </c>
      <c r="B48" s="400"/>
      <c r="C48" s="400"/>
      <c r="D48" s="400"/>
      <c r="E48" s="400"/>
      <c r="F48" s="400"/>
      <c r="G48" s="400"/>
      <c r="H48" s="400"/>
      <c r="I48" s="401"/>
    </row>
    <row r="49" spans="1:9" ht="21.75" thickBot="1">
      <c r="E49" s="764" t="str">
        <f>A6</f>
        <v>CRON. MOD. A/TER</v>
      </c>
      <c r="F49" s="764"/>
      <c r="G49" s="765"/>
      <c r="H49" s="766"/>
      <c r="I49" s="767"/>
    </row>
    <row r="50" spans="1:9" ht="5.25" customHeight="1">
      <c r="E50" s="74"/>
      <c r="F50" s="74"/>
      <c r="G50" s="74"/>
      <c r="H50" s="75"/>
      <c r="I50" s="74"/>
    </row>
    <row r="51" spans="1:9" ht="26.25">
      <c r="A51" s="389" t="s">
        <v>23</v>
      </c>
      <c r="B51" s="389"/>
      <c r="C51" s="389"/>
      <c r="D51" s="389"/>
      <c r="E51" s="389"/>
      <c r="F51" s="389"/>
      <c r="G51" s="389"/>
      <c r="H51" s="389"/>
      <c r="I51" s="389"/>
    </row>
    <row r="52" spans="1:9" ht="3" customHeight="1" thickBot="1"/>
    <row r="53" spans="1:9" ht="18.75" thickTop="1">
      <c r="A53" s="407" t="s">
        <v>17</v>
      </c>
      <c r="B53" s="408"/>
      <c r="C53" s="409"/>
      <c r="D53" s="54"/>
      <c r="E53" s="76" t="s">
        <v>36</v>
      </c>
      <c r="F53" s="410">
        <f>MASCHERA!C6</f>
        <v>43466</v>
      </c>
      <c r="G53" s="410"/>
      <c r="H53" s="410"/>
      <c r="I53" s="410"/>
    </row>
    <row r="54" spans="1:9">
      <c r="A54" s="411" t="str">
        <f>D46</f>
        <v>Avv. Angelo Rossi</v>
      </c>
      <c r="B54" s="412"/>
      <c r="C54" s="413"/>
      <c r="D54" s="54"/>
      <c r="E54" s="18"/>
      <c r="F54" s="18"/>
      <c r="G54" s="18"/>
      <c r="H54" s="54"/>
    </row>
    <row r="55" spans="1:9" ht="17.25">
      <c r="A55" s="414"/>
      <c r="B55" s="77" t="s">
        <v>24</v>
      </c>
      <c r="C55" s="78">
        <f>I8</f>
        <v>0</v>
      </c>
      <c r="D55" s="54"/>
      <c r="E55" s="714" t="s">
        <v>92</v>
      </c>
      <c r="F55" s="715"/>
      <c r="G55" s="715"/>
      <c r="H55" s="716"/>
    </row>
    <row r="56" spans="1:9" ht="17.25">
      <c r="A56" s="415"/>
      <c r="B56" s="79" t="s">
        <v>25</v>
      </c>
      <c r="C56" s="80">
        <f t="shared" ref="C56:C57" si="0">I9</f>
        <v>0</v>
      </c>
      <c r="D56" s="54"/>
      <c r="E56" s="717" t="s">
        <v>89</v>
      </c>
      <c r="F56" s="718"/>
      <c r="G56" s="718"/>
      <c r="H56" s="719"/>
    </row>
    <row r="57" spans="1:9" ht="18" thickBot="1">
      <c r="A57" s="416"/>
      <c r="B57" s="77" t="s">
        <v>31</v>
      </c>
      <c r="C57" s="80">
        <f t="shared" si="0"/>
        <v>0</v>
      </c>
      <c r="D57" s="54"/>
      <c r="E57" s="720" t="s">
        <v>90</v>
      </c>
      <c r="F57" s="721"/>
      <c r="G57" s="721"/>
      <c r="H57" s="722"/>
    </row>
    <row r="58" spans="1:9" ht="15.75" thickBot="1">
      <c r="A58" s="81"/>
      <c r="B58" s="82"/>
      <c r="C58" s="83"/>
      <c r="D58" s="54"/>
      <c r="E58" s="673"/>
      <c r="F58" s="674"/>
      <c r="G58" s="674"/>
      <c r="H58" s="675"/>
    </row>
    <row r="59" spans="1:9" ht="18.75" thickBot="1">
      <c r="A59" s="522" t="s">
        <v>18</v>
      </c>
      <c r="B59" s="523"/>
      <c r="C59" s="524"/>
      <c r="D59" s="54"/>
      <c r="E59" s="698" t="s">
        <v>93</v>
      </c>
      <c r="F59" s="699"/>
      <c r="G59" s="699"/>
      <c r="H59" s="700"/>
    </row>
    <row r="60" spans="1:9" ht="18" thickBot="1">
      <c r="A60" s="528"/>
      <c r="B60" s="84" t="s">
        <v>19</v>
      </c>
      <c r="C60" s="30">
        <f>I12</f>
        <v>0</v>
      </c>
      <c r="D60" s="54"/>
      <c r="E60" s="673"/>
      <c r="F60" s="674"/>
      <c r="G60" s="674"/>
      <c r="H60" s="675"/>
    </row>
    <row r="61" spans="1:9">
      <c r="A61" s="415"/>
      <c r="B61" s="85" t="s">
        <v>22</v>
      </c>
      <c r="C61" s="550">
        <f>I13</f>
        <v>43.64</v>
      </c>
      <c r="D61" s="54"/>
      <c r="E61" s="676" t="s">
        <v>91</v>
      </c>
      <c r="F61" s="677"/>
      <c r="G61" s="677"/>
      <c r="H61" s="678"/>
    </row>
    <row r="62" spans="1:9">
      <c r="A62" s="416"/>
      <c r="B62" s="86" t="s">
        <v>9</v>
      </c>
      <c r="C62" s="551"/>
      <c r="D62" s="54"/>
      <c r="E62" s="679"/>
      <c r="F62" s="680"/>
      <c r="G62" s="680"/>
      <c r="H62" s="681"/>
    </row>
    <row r="63" spans="1:9" ht="17.25">
      <c r="A63" s="450" t="s">
        <v>26</v>
      </c>
      <c r="B63" s="451"/>
      <c r="C63" s="23">
        <f>SUM(C60:C62)</f>
        <v>43.64</v>
      </c>
      <c r="D63" s="54"/>
      <c r="E63" s="684"/>
      <c r="F63" s="685"/>
      <c r="G63" s="685"/>
      <c r="H63" s="686"/>
    </row>
    <row r="64" spans="1:9" ht="17.25">
      <c r="A64" s="81"/>
      <c r="B64" s="87" t="s">
        <v>20</v>
      </c>
      <c r="C64" s="30">
        <f>C61*10/100</f>
        <v>4.3639999999999999</v>
      </c>
      <c r="D64" s="54"/>
    </row>
    <row r="65" spans="1:10" ht="17.25">
      <c r="A65" s="81"/>
      <c r="B65" s="88" t="s">
        <v>27</v>
      </c>
      <c r="C65" s="30">
        <f>I16</f>
        <v>0</v>
      </c>
      <c r="D65" s="54"/>
    </row>
    <row r="66" spans="1:10" ht="17.25">
      <c r="A66" s="81"/>
      <c r="B66" s="89" t="s">
        <v>32</v>
      </c>
      <c r="C66" s="30">
        <f>I17</f>
        <v>29.2</v>
      </c>
      <c r="D66" s="54"/>
    </row>
    <row r="67" spans="1:10" ht="17.25">
      <c r="A67" s="81"/>
      <c r="B67" s="90" t="s">
        <v>21</v>
      </c>
      <c r="C67" s="30">
        <f>I18</f>
        <v>0</v>
      </c>
      <c r="D67" s="54"/>
    </row>
    <row r="68" spans="1:10">
      <c r="A68" s="442" t="s">
        <v>11</v>
      </c>
      <c r="B68" s="443"/>
      <c r="C68" s="24">
        <f>SUM(C63:C67)</f>
        <v>77.203999999999994</v>
      </c>
      <c r="D68" s="54"/>
    </row>
    <row r="69" spans="1:10">
      <c r="A69" s="444" t="s">
        <v>28</v>
      </c>
      <c r="B69" s="445"/>
      <c r="C69" s="446"/>
      <c r="D69" s="54"/>
    </row>
    <row r="70" spans="1:10">
      <c r="A70" s="447"/>
      <c r="B70" s="448"/>
      <c r="C70" s="449"/>
    </row>
    <row r="71" spans="1:10" ht="15.75" thickBot="1">
      <c r="A71" s="434" t="s">
        <v>29</v>
      </c>
      <c r="B71" s="435"/>
      <c r="C71" s="436"/>
    </row>
    <row r="72" spans="1:10" ht="15.75">
      <c r="A72" s="432" t="s">
        <v>80</v>
      </c>
      <c r="B72" s="432"/>
      <c r="C72" s="432"/>
      <c r="D72" s="432"/>
      <c r="E72" s="432"/>
      <c r="F72" s="432"/>
      <c r="G72" s="432"/>
      <c r="H72" s="432"/>
      <c r="I72" s="432"/>
      <c r="J72" s="432"/>
    </row>
    <row r="73" spans="1:10" ht="45.75" customHeight="1">
      <c r="A73" s="91" t="s">
        <v>62</v>
      </c>
      <c r="B73" s="91"/>
      <c r="C73" s="91"/>
      <c r="D73" s="91"/>
      <c r="E73" s="433" t="s">
        <v>63</v>
      </c>
      <c r="F73" s="433"/>
      <c r="G73" s="433"/>
      <c r="H73" s="433"/>
      <c r="I73" s="433"/>
      <c r="J73" s="433"/>
    </row>
    <row r="74" spans="1:10" ht="15.75">
      <c r="A74" s="91"/>
      <c r="B74" s="91"/>
      <c r="C74" s="91"/>
      <c r="D74" s="91"/>
      <c r="E74" s="91"/>
      <c r="F74" s="91"/>
      <c r="G74" s="91"/>
      <c r="H74" s="91"/>
      <c r="I74" s="91"/>
      <c r="J74" s="91"/>
    </row>
    <row r="75" spans="1:10" ht="37.5" customHeight="1">
      <c r="A75" s="91"/>
      <c r="B75" s="91"/>
      <c r="C75" s="91"/>
      <c r="D75" s="91"/>
      <c r="E75" s="92"/>
      <c r="F75" s="92"/>
      <c r="G75" s="92"/>
      <c r="H75" s="92"/>
      <c r="I75" s="92"/>
      <c r="J75" s="92"/>
    </row>
  </sheetData>
  <sheetProtection sheet="1" objects="1" scenarios="1" selectLockedCells="1"/>
  <mergeCells count="78">
    <mergeCell ref="A1:J2"/>
    <mergeCell ref="A3:J3"/>
    <mergeCell ref="A4:A5"/>
    <mergeCell ref="B4:D4"/>
    <mergeCell ref="E4:F4"/>
    <mergeCell ref="G4:J4"/>
    <mergeCell ref="A6:C6"/>
    <mergeCell ref="D6:E6"/>
    <mergeCell ref="G6:J6"/>
    <mergeCell ref="G7:J7"/>
    <mergeCell ref="A8:D8"/>
    <mergeCell ref="E8:F8"/>
    <mergeCell ref="G8:H8"/>
    <mergeCell ref="I8:J8"/>
    <mergeCell ref="A9:C9"/>
    <mergeCell ref="G9:H9"/>
    <mergeCell ref="I9:J9"/>
    <mergeCell ref="A10:C10"/>
    <mergeCell ref="G10:H10"/>
    <mergeCell ref="I10:J10"/>
    <mergeCell ref="G16:H16"/>
    <mergeCell ref="I16:J16"/>
    <mergeCell ref="A11:C11"/>
    <mergeCell ref="G11:J11"/>
    <mergeCell ref="G12:H12"/>
    <mergeCell ref="I12:J12"/>
    <mergeCell ref="G13:H13"/>
    <mergeCell ref="I13:J13"/>
    <mergeCell ref="A14:C14"/>
    <mergeCell ref="G14:H14"/>
    <mergeCell ref="I14:J14"/>
    <mergeCell ref="G15:H15"/>
    <mergeCell ref="I15:J15"/>
    <mergeCell ref="G17:H17"/>
    <mergeCell ref="I17:J17"/>
    <mergeCell ref="G18:H18"/>
    <mergeCell ref="I18:J18"/>
    <mergeCell ref="G19:H19"/>
    <mergeCell ref="I19:J19"/>
    <mergeCell ref="A48:I48"/>
    <mergeCell ref="G20:J20"/>
    <mergeCell ref="G21:H21"/>
    <mergeCell ref="I21:J21"/>
    <mergeCell ref="G22:H22"/>
    <mergeCell ref="I22:J22"/>
    <mergeCell ref="G23:H23"/>
    <mergeCell ref="I23:J23"/>
    <mergeCell ref="A41:J41"/>
    <mergeCell ref="A43:I43"/>
    <mergeCell ref="A44:I44"/>
    <mergeCell ref="B46:C46"/>
    <mergeCell ref="D46:I46"/>
    <mergeCell ref="E57:H57"/>
    <mergeCell ref="E58:H58"/>
    <mergeCell ref="A59:C59"/>
    <mergeCell ref="E59:H59"/>
    <mergeCell ref="E49:G49"/>
    <mergeCell ref="H49:I49"/>
    <mergeCell ref="A51:I51"/>
    <mergeCell ref="A53:C53"/>
    <mergeCell ref="F53:I53"/>
    <mergeCell ref="A54:C54"/>
    <mergeCell ref="A72:J72"/>
    <mergeCell ref="E73:J73"/>
    <mergeCell ref="A12:D13"/>
    <mergeCell ref="A71:C71"/>
    <mergeCell ref="A68:B68"/>
    <mergeCell ref="A69:C70"/>
    <mergeCell ref="A60:A62"/>
    <mergeCell ref="E60:H60"/>
    <mergeCell ref="C61:C62"/>
    <mergeCell ref="E61:H61"/>
    <mergeCell ref="E62:H62"/>
    <mergeCell ref="A63:B63"/>
    <mergeCell ref="E63:H63"/>
    <mergeCell ref="A55:A57"/>
    <mergeCell ref="E55:H55"/>
    <mergeCell ref="E56:H56"/>
  </mergeCells>
  <pageMargins left="0.7" right="0.7" top="0.75" bottom="0.75" header="0.3" footer="0.3"/>
  <pageSetup paperSize="9" orientation="portrait" r:id="rId1"/>
  <rowBreaks count="1" manualBreakCount="1">
    <brk id="40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D5" sqref="D5:E5"/>
    </sheetView>
  </sheetViews>
  <sheetFormatPr defaultRowHeight="15"/>
  <cols>
    <col min="1" max="1" width="4.7109375" style="53" customWidth="1"/>
    <col min="2" max="2" width="9.140625" style="53"/>
    <col min="3" max="3" width="12" style="53" customWidth="1"/>
    <col min="4" max="4" width="12.5703125" style="53" customWidth="1"/>
    <col min="5" max="5" width="8.85546875" style="53" customWidth="1"/>
    <col min="6" max="6" width="7.28515625" style="53" customWidth="1"/>
    <col min="7" max="7" width="10.5703125" style="53" customWidth="1"/>
    <col min="8" max="8" width="6.140625" style="53" customWidth="1"/>
    <col min="9" max="9" width="3.5703125" style="53" customWidth="1"/>
    <col min="10" max="10" width="6.7109375" style="53" customWidth="1"/>
    <col min="11" max="16384" width="9.140625" style="53"/>
  </cols>
  <sheetData>
    <row r="1" spans="1:10" ht="21">
      <c r="A1" s="818" t="s">
        <v>1</v>
      </c>
      <c r="B1" s="819"/>
      <c r="C1" s="819"/>
      <c r="D1" s="819"/>
      <c r="E1" s="819"/>
      <c r="F1" s="819"/>
      <c r="G1" s="819"/>
      <c r="H1" s="819"/>
      <c r="I1" s="819"/>
      <c r="J1" s="820"/>
    </row>
    <row r="2" spans="1:10" ht="32.25" thickBot="1">
      <c r="A2" s="821" t="s">
        <v>41</v>
      </c>
      <c r="B2" s="822"/>
      <c r="C2" s="822"/>
      <c r="D2" s="822"/>
      <c r="E2" s="822"/>
      <c r="F2" s="822"/>
      <c r="G2" s="822"/>
      <c r="H2" s="822"/>
      <c r="I2" s="822"/>
      <c r="J2" s="823"/>
    </row>
    <row r="3" spans="1:10" ht="18.75" thickBot="1">
      <c r="A3" s="351" t="s">
        <v>33</v>
      </c>
      <c r="B3" s="812">
        <f>MASCHERA!C6</f>
        <v>43466</v>
      </c>
      <c r="C3" s="813"/>
      <c r="D3" s="814"/>
      <c r="E3" s="634" t="s">
        <v>48</v>
      </c>
      <c r="F3" s="635"/>
      <c r="G3" s="815" t="str">
        <f>MASCHERA!C8</f>
        <v>Avv. Angelo Rossi</v>
      </c>
      <c r="H3" s="816"/>
      <c r="I3" s="816"/>
      <c r="J3" s="817"/>
    </row>
    <row r="4" spans="1:10" ht="15.75" thickBot="1">
      <c r="A4" s="630"/>
      <c r="B4" s="54"/>
      <c r="C4" s="54"/>
      <c r="D4" s="54"/>
      <c r="E4" s="54"/>
      <c r="F4" s="54"/>
      <c r="G4" s="54"/>
      <c r="H4" s="54"/>
      <c r="I4" s="54"/>
      <c r="J4" s="55"/>
    </row>
    <row r="5" spans="1:10" ht="21.75" thickBot="1">
      <c r="A5" s="537" t="s">
        <v>81</v>
      </c>
      <c r="B5" s="538"/>
      <c r="C5" s="796"/>
      <c r="D5" s="611">
        <f>I9</f>
        <v>671</v>
      </c>
      <c r="E5" s="612"/>
      <c r="F5" s="42"/>
      <c r="G5" s="797" t="s">
        <v>17</v>
      </c>
      <c r="H5" s="798"/>
      <c r="I5" s="798"/>
      <c r="J5" s="799"/>
    </row>
    <row r="6" spans="1:10" ht="15.75" thickBot="1">
      <c r="A6" s="56"/>
      <c r="B6" s="57"/>
      <c r="C6" s="58"/>
      <c r="D6" s="58"/>
      <c r="E6" s="58"/>
      <c r="F6" s="43"/>
      <c r="G6" s="800" t="str">
        <f>MASCHERA!C8</f>
        <v>Avv. Angelo Rossi</v>
      </c>
      <c r="H6" s="801"/>
      <c r="I6" s="801"/>
      <c r="J6" s="802"/>
    </row>
    <row r="7" spans="1:10" ht="17.25" thickBot="1">
      <c r="A7" s="803" t="s">
        <v>54</v>
      </c>
      <c r="B7" s="804"/>
      <c r="C7" s="804"/>
      <c r="D7" s="805"/>
      <c r="E7" s="806" t="s">
        <v>69</v>
      </c>
      <c r="F7" s="806"/>
      <c r="G7" s="509" t="s">
        <v>24</v>
      </c>
      <c r="H7" s="510"/>
      <c r="I7" s="807"/>
      <c r="J7" s="808"/>
    </row>
    <row r="8" spans="1:10" ht="17.25" thickTop="1">
      <c r="A8" s="786" t="s">
        <v>78</v>
      </c>
      <c r="B8" s="787"/>
      <c r="C8" s="787"/>
      <c r="D8" s="59">
        <f>I18</f>
        <v>116.48</v>
      </c>
      <c r="E8" s="60">
        <f>MASCHERA!J8</f>
        <v>10</v>
      </c>
      <c r="F8" s="61">
        <f>MASCHERA!J18</f>
        <v>0</v>
      </c>
      <c r="G8" s="788" t="s">
        <v>25</v>
      </c>
      <c r="H8" s="789"/>
      <c r="I8" s="790"/>
      <c r="J8" s="791"/>
    </row>
    <row r="9" spans="1:10" ht="15.75" thickBot="1">
      <c r="A9" s="776" t="s">
        <v>52</v>
      </c>
      <c r="B9" s="777"/>
      <c r="C9" s="777"/>
      <c r="D9" s="62">
        <v>0</v>
      </c>
      <c r="E9" s="63">
        <f>MASCHERA!J9</f>
        <v>22</v>
      </c>
      <c r="F9" s="64">
        <f>MASCHERA!J19</f>
        <v>0</v>
      </c>
      <c r="G9" s="792" t="s">
        <v>109</v>
      </c>
      <c r="H9" s="793"/>
      <c r="I9" s="794">
        <v>671</v>
      </c>
      <c r="J9" s="795"/>
    </row>
    <row r="10" spans="1:10" ht="18.75" thickBot="1">
      <c r="A10" s="776" t="s">
        <v>70</v>
      </c>
      <c r="B10" s="777"/>
      <c r="C10" s="777"/>
      <c r="D10" s="62">
        <v>0</v>
      </c>
      <c r="E10" s="63">
        <f>MASCHERA!J10</f>
        <v>40</v>
      </c>
      <c r="F10" s="64">
        <f>MASCHERA!J20</f>
        <v>0</v>
      </c>
      <c r="G10" s="778" t="s">
        <v>18</v>
      </c>
      <c r="H10" s="779"/>
      <c r="I10" s="779"/>
      <c r="J10" s="780"/>
    </row>
    <row r="11" spans="1:10" ht="16.5">
      <c r="A11" s="758"/>
      <c r="B11" s="759"/>
      <c r="C11" s="759"/>
      <c r="D11" s="760"/>
      <c r="E11" s="63">
        <f>MASCHERA!J11</f>
        <v>100</v>
      </c>
      <c r="F11" s="64">
        <f>MASCHERA!J21</f>
        <v>0</v>
      </c>
      <c r="G11" s="781" t="s">
        <v>19</v>
      </c>
      <c r="H11" s="782"/>
      <c r="I11" s="783">
        <v>0</v>
      </c>
      <c r="J11" s="784"/>
    </row>
    <row r="12" spans="1:10" ht="17.25" thickBot="1">
      <c r="A12" s="761"/>
      <c r="B12" s="762"/>
      <c r="C12" s="762"/>
      <c r="D12" s="763"/>
      <c r="E12" s="63">
        <f>MASCHERA!J12</f>
        <v>0</v>
      </c>
      <c r="F12" s="64">
        <f>MASCHERA!J22</f>
        <v>0</v>
      </c>
      <c r="G12" s="470" t="s">
        <v>22</v>
      </c>
      <c r="H12" s="471"/>
      <c r="I12" s="585">
        <f>MASCHERA!K29*2</f>
        <v>87.28</v>
      </c>
      <c r="J12" s="586"/>
    </row>
    <row r="13" spans="1:10" ht="17.25" thickBot="1">
      <c r="A13" s="464" t="s">
        <v>79</v>
      </c>
      <c r="B13" s="465"/>
      <c r="C13" s="785"/>
      <c r="D13" s="65">
        <f>D8-D9+D10+A11+D12</f>
        <v>116.48</v>
      </c>
      <c r="E13" s="63">
        <f>MASCHERA!J13</f>
        <v>0</v>
      </c>
      <c r="F13" s="64">
        <f>MASCHERA!J23</f>
        <v>0</v>
      </c>
      <c r="G13" s="365" t="s">
        <v>26</v>
      </c>
      <c r="H13" s="366"/>
      <c r="I13" s="373">
        <f>SUM(I11:I12)</f>
        <v>87.28</v>
      </c>
      <c r="J13" s="374"/>
    </row>
    <row r="14" spans="1:10" ht="16.5">
      <c r="A14" s="66"/>
      <c r="B14" s="54"/>
      <c r="C14" s="54"/>
      <c r="D14" s="54"/>
      <c r="E14" s="67">
        <f>MASCHERA!J14</f>
        <v>0</v>
      </c>
      <c r="F14" s="64">
        <f>MASCHERA!J24</f>
        <v>0</v>
      </c>
      <c r="G14" s="375" t="s">
        <v>20</v>
      </c>
      <c r="H14" s="376"/>
      <c r="I14" s="363">
        <v>0</v>
      </c>
      <c r="J14" s="364"/>
    </row>
    <row r="15" spans="1:10" ht="16.5">
      <c r="A15" s="8"/>
      <c r="B15" s="14"/>
      <c r="C15" s="14"/>
      <c r="D15" s="54"/>
      <c r="E15" s="67">
        <f>MASCHERA!J15</f>
        <v>0</v>
      </c>
      <c r="F15" s="64">
        <f>MASCHERA!J25</f>
        <v>0</v>
      </c>
      <c r="G15" s="375" t="s">
        <v>34</v>
      </c>
      <c r="H15" s="376"/>
      <c r="I15" s="480">
        <v>0</v>
      </c>
      <c r="J15" s="481"/>
    </row>
    <row r="16" spans="1:10" ht="16.5">
      <c r="A16" s="8"/>
      <c r="B16" s="14"/>
      <c r="C16" s="14"/>
      <c r="D16" s="54"/>
      <c r="E16" s="67">
        <f>MASCHERA!J16</f>
        <v>0</v>
      </c>
      <c r="F16" s="64">
        <f>MASCHERA!J26</f>
        <v>0</v>
      </c>
      <c r="G16" s="375" t="s">
        <v>32</v>
      </c>
      <c r="H16" s="376"/>
      <c r="I16" s="371">
        <f>MASCHERA!G20</f>
        <v>29.2</v>
      </c>
      <c r="J16" s="372"/>
    </row>
    <row r="17" spans="1:10" ht="16.5">
      <c r="A17" s="8"/>
      <c r="B17" s="14"/>
      <c r="C17" s="14"/>
      <c r="D17" s="54"/>
      <c r="E17" s="67">
        <f>MASCHERA!J17</f>
        <v>0</v>
      </c>
      <c r="F17" s="64">
        <f>MASCHERA!J27</f>
        <v>0</v>
      </c>
      <c r="G17" s="772" t="s">
        <v>73</v>
      </c>
      <c r="H17" s="773"/>
      <c r="I17" s="774"/>
      <c r="J17" s="775"/>
    </row>
    <row r="18" spans="1:10">
      <c r="A18" s="8"/>
      <c r="B18" s="14"/>
      <c r="C18" s="14"/>
      <c r="D18" s="54"/>
      <c r="E18" s="68"/>
      <c r="F18" s="68"/>
      <c r="G18" s="472" t="s">
        <v>11</v>
      </c>
      <c r="H18" s="473"/>
      <c r="I18" s="482">
        <f>I13+I14+I15+I16+I17</f>
        <v>116.48</v>
      </c>
      <c r="J18" s="483"/>
    </row>
    <row r="19" spans="1:10" ht="15.75" thickBot="1">
      <c r="A19" s="8"/>
      <c r="B19" s="14"/>
      <c r="C19" s="14"/>
      <c r="D19" s="54"/>
      <c r="E19" s="68"/>
      <c r="F19" s="68"/>
      <c r="G19" s="484" t="s">
        <v>28</v>
      </c>
      <c r="H19" s="485"/>
      <c r="I19" s="485"/>
      <c r="J19" s="486"/>
    </row>
    <row r="20" spans="1:10">
      <c r="A20" s="8"/>
      <c r="B20" s="14"/>
      <c r="C20" s="14"/>
      <c r="D20" s="54"/>
      <c r="E20" s="68"/>
      <c r="F20" s="68"/>
      <c r="G20" s="478"/>
      <c r="H20" s="478"/>
      <c r="I20" s="487"/>
      <c r="J20" s="488"/>
    </row>
    <row r="21" spans="1:10" ht="15.75" thickBot="1">
      <c r="A21" s="69"/>
      <c r="B21" s="70"/>
      <c r="C21" s="70"/>
      <c r="D21" s="70"/>
      <c r="E21" s="71"/>
      <c r="F21" s="71"/>
      <c r="G21" s="768"/>
      <c r="H21" s="768"/>
      <c r="I21" s="769"/>
      <c r="J21" s="770"/>
    </row>
    <row r="22" spans="1:10">
      <c r="G22" s="346"/>
      <c r="H22" s="346"/>
      <c r="I22" s="771"/>
      <c r="J22" s="771"/>
    </row>
    <row r="23" spans="1:10">
      <c r="G23" s="72"/>
      <c r="H23" s="72"/>
      <c r="I23" s="73"/>
      <c r="J23" s="73"/>
    </row>
    <row r="24" spans="1:10" ht="25.5">
      <c r="G24" s="34"/>
      <c r="H24" s="34"/>
      <c r="I24" s="34"/>
      <c r="J24" s="34"/>
    </row>
  </sheetData>
  <sheetProtection sheet="1" objects="1" scenarios="1" selectLockedCells="1"/>
  <mergeCells count="47">
    <mergeCell ref="A1:J1"/>
    <mergeCell ref="A2:J2"/>
    <mergeCell ref="A3:A4"/>
    <mergeCell ref="B3:D3"/>
    <mergeCell ref="E3:F3"/>
    <mergeCell ref="G3:J3"/>
    <mergeCell ref="A5:C5"/>
    <mergeCell ref="D5:E5"/>
    <mergeCell ref="G5:J5"/>
    <mergeCell ref="G6:J6"/>
    <mergeCell ref="A7:D7"/>
    <mergeCell ref="E7:F7"/>
    <mergeCell ref="G7:H7"/>
    <mergeCell ref="I7:J7"/>
    <mergeCell ref="A8:C8"/>
    <mergeCell ref="G8:H8"/>
    <mergeCell ref="I8:J8"/>
    <mergeCell ref="A9:C9"/>
    <mergeCell ref="G9:H9"/>
    <mergeCell ref="I9:J9"/>
    <mergeCell ref="G15:H15"/>
    <mergeCell ref="I15:J15"/>
    <mergeCell ref="A10:C10"/>
    <mergeCell ref="G10:J10"/>
    <mergeCell ref="A11:D12"/>
    <mergeCell ref="G11:H11"/>
    <mergeCell ref="I11:J11"/>
    <mergeCell ref="G12:H12"/>
    <mergeCell ref="I12:J12"/>
    <mergeCell ref="A13:C13"/>
    <mergeCell ref="G13:H13"/>
    <mergeCell ref="I13:J13"/>
    <mergeCell ref="G14:H14"/>
    <mergeCell ref="I14:J14"/>
    <mergeCell ref="G22:H22"/>
    <mergeCell ref="I22:J22"/>
    <mergeCell ref="G16:H16"/>
    <mergeCell ref="I16:J16"/>
    <mergeCell ref="G17:H17"/>
    <mergeCell ref="I17:J17"/>
    <mergeCell ref="G18:H18"/>
    <mergeCell ref="I18:J18"/>
    <mergeCell ref="G19:J19"/>
    <mergeCell ref="G20:H20"/>
    <mergeCell ref="I20:J20"/>
    <mergeCell ref="G21:H21"/>
    <mergeCell ref="I21:J2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trasferte</vt:lpstr>
      <vt:lpstr>MASCHERA</vt:lpstr>
      <vt:lpstr>NOTIFICA</vt:lpstr>
      <vt:lpstr>NOTIF URGENTE</vt:lpstr>
      <vt:lpstr>ESECUZIONE</vt:lpstr>
      <vt:lpstr>ESEC URGENTE</vt:lpstr>
      <vt:lpstr>A_TER</vt:lpstr>
      <vt:lpstr>C_TER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Arcangelo</dc:creator>
  <cp:lastModifiedBy>Arcangelo</cp:lastModifiedBy>
  <cp:lastPrinted>2019-01-16T14:36:57Z</cp:lastPrinted>
  <dcterms:created xsi:type="dcterms:W3CDTF">2013-12-20T05:41:56Z</dcterms:created>
  <dcterms:modified xsi:type="dcterms:W3CDTF">2019-01-16T15:56:34Z</dcterms:modified>
</cp:coreProperties>
</file>